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udd\Downloads\"/>
    </mc:Choice>
  </mc:AlternateContent>
  <bookViews>
    <workbookView xWindow="1170" yWindow="0" windowWidth="25860" windowHeight="921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H36" i="1" l="1"/>
  <c r="H33" i="1"/>
  <c r="H35" i="1"/>
  <c r="H32" i="1"/>
  <c r="M27" i="1"/>
  <c r="L27" i="1"/>
  <c r="E27" i="1"/>
  <c r="K31" i="1"/>
  <c r="K34" i="1" s="1"/>
  <c r="H34" i="1"/>
  <c r="H31" i="1"/>
  <c r="E34" i="1"/>
  <c r="D31" i="1"/>
  <c r="D34" i="1" s="1"/>
  <c r="M40" i="1"/>
  <c r="L40" i="1"/>
  <c r="E40" i="1"/>
  <c r="M39" i="1"/>
  <c r="L39" i="1"/>
  <c r="E39" i="1"/>
  <c r="M38" i="1"/>
  <c r="L38" i="1"/>
  <c r="E38" i="1"/>
  <c r="M37" i="1"/>
  <c r="L37" i="1"/>
  <c r="E37" i="1"/>
  <c r="M30" i="1"/>
  <c r="L30" i="1"/>
  <c r="E30" i="1"/>
  <c r="E4" i="1"/>
  <c r="E5" i="1"/>
  <c r="E6" i="1"/>
  <c r="E7" i="1"/>
  <c r="E8" i="1"/>
  <c r="E3" i="1"/>
  <c r="M3" i="1"/>
  <c r="M4" i="1"/>
  <c r="M5" i="1"/>
  <c r="M7" i="1"/>
  <c r="M8" i="1"/>
  <c r="M6" i="1"/>
  <c r="L4" i="1"/>
  <c r="L5" i="1"/>
  <c r="L6" i="1"/>
  <c r="L7" i="1"/>
  <c r="L8" i="1"/>
  <c r="L3" i="1"/>
  <c r="M34" i="1" l="1"/>
  <c r="L34" i="1"/>
  <c r="M31" i="1"/>
  <c r="E31" i="1"/>
  <c r="L31" i="1"/>
</calcChain>
</file>

<file path=xl/sharedStrings.xml><?xml version="1.0" encoding="utf-8"?>
<sst xmlns="http://schemas.openxmlformats.org/spreadsheetml/2006/main" count="96" uniqueCount="44">
  <si>
    <t>Fastigheten</t>
  </si>
  <si>
    <t>anskaffningsår</t>
  </si>
  <si>
    <t>Kvarvarande</t>
  </si>
  <si>
    <t>Belopp</t>
  </si>
  <si>
    <t>Avskrivningslängd</t>
  </si>
  <si>
    <t>Avskrivning per år</t>
  </si>
  <si>
    <t>Redovisat värde 171231</t>
  </si>
  <si>
    <t>Bergvärme</t>
  </si>
  <si>
    <t xml:space="preserve">Led - belysning </t>
  </si>
  <si>
    <t>Stammar</t>
  </si>
  <si>
    <t>Lokalförbättringar</t>
  </si>
  <si>
    <t>år</t>
  </si>
  <si>
    <t>LF000741</t>
  </si>
  <si>
    <t>LF000608</t>
  </si>
  <si>
    <t>LF000627</t>
  </si>
  <si>
    <t>LF000607</t>
  </si>
  <si>
    <t>Kahlins Trädgårdar</t>
  </si>
  <si>
    <t>Gungsand, sandlådesand, gångvägssand + utläggning</t>
  </si>
  <si>
    <t>Trädnedtagning, kontroll bergvärmerör och återläggning</t>
  </si>
  <si>
    <t>Dalens Mur och puts</t>
  </si>
  <si>
    <t>Så en förbättring är:</t>
  </si>
  <si>
    <t>611 tkr skrivs av på 15 år</t>
  </si>
  <si>
    <t>Planenligt underhåll (målning, fasader, markarbeten; 4-10 år)</t>
  </si>
  <si>
    <t>Stenläggningen, cyckelställ, etc. (15år)</t>
  </si>
  <si>
    <t>resterande skrivs av på 10 år</t>
  </si>
  <si>
    <t>"Stenläggning"</t>
  </si>
  <si>
    <t>Oklart om detta är med i beloppet upptaget för avskrivningar</t>
  </si>
  <si>
    <t>????</t>
  </si>
  <si>
    <t>"Fasad- och markförbättringar"</t>
  </si>
  <si>
    <t>???? Är</t>
  </si>
  <si>
    <t>Ja</t>
  </si>
  <si>
    <t>troligen*</t>
  </si>
  <si>
    <t>* Osäkerheten är momsredovisningen som gör det svårt att exakt avgöra. Allt gjordes dock som 1 arbete samtidigt, dock bör vi inte dragit någon moms på stenläggningen, varför den bör bli rätt att ha som fördelningsgrund av denna klumpsumma.</t>
  </si>
  <si>
    <r>
      <t xml:space="preserve">fördelning av det som </t>
    </r>
    <r>
      <rPr>
        <b/>
        <u/>
        <sz val="11"/>
        <color theme="1"/>
        <rFont val="Calibri"/>
        <family val="2"/>
        <scheme val="minor"/>
      </rPr>
      <t>redan</t>
    </r>
    <r>
      <rPr>
        <b/>
        <sz val="11"/>
        <color theme="1"/>
        <rFont val="Calibri"/>
        <family val="2"/>
        <scheme val="minor"/>
      </rPr>
      <t xml:space="preserve"> är avskrivet blir 611/1116=&gt;54,75% (eller avrundat till 55%)</t>
    </r>
  </si>
  <si>
    <t>kr</t>
  </si>
  <si>
    <t>tkr</t>
  </si>
  <si>
    <t>kr/år</t>
  </si>
  <si>
    <t>%</t>
  </si>
  <si>
    <t>?</t>
  </si>
  <si>
    <t>-varav redan avskrivet</t>
  </si>
  <si>
    <t>-varav som saknas i avskrivningar för 2017</t>
  </si>
  <si>
    <t>Steg 1: Dela upp med 55% / 45%</t>
  </si>
  <si>
    <t>Steg 2: Lägg till mer avsrivningar 34776 på "stenläggning" och 45191 på "fasad- och markförbättringar"</t>
  </si>
  <si>
    <t>Steg 3: Skicka ut alla filer på nytt igen.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</si>
</sst>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 applyAlignment="1"/>
    <xf numFmtId="168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9" fontId="1" fillId="0" borderId="0" xfId="0" applyNumberFormat="1" applyFont="1"/>
    <xf numFmtId="168" fontId="1" fillId="0" borderId="0" xfId="0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quotePrefix="1" applyFont="1"/>
    <xf numFmtId="0" fontId="1" fillId="0" borderId="1" xfId="0" applyFont="1" applyBorder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2" workbookViewId="0">
      <selection activeCell="C46" sqref="C46"/>
    </sheetView>
  </sheetViews>
  <sheetFormatPr defaultRowHeight="15" x14ac:dyDescent="0.25"/>
  <cols>
    <col min="3" max="3" width="12.7109375" customWidth="1"/>
    <col min="4" max="5" width="13.5703125" customWidth="1"/>
    <col min="8" max="8" width="18.28515625" customWidth="1"/>
    <col min="11" max="11" width="9" bestFit="1" customWidth="1"/>
    <col min="13" max="13" width="9.5703125" bestFit="1" customWidth="1"/>
    <col min="14" max="14" width="11.28515625" customWidth="1"/>
  </cols>
  <sheetData>
    <row r="1" spans="1:14" x14ac:dyDescent="0.25">
      <c r="C1" t="s">
        <v>1</v>
      </c>
      <c r="D1" t="s">
        <v>3</v>
      </c>
      <c r="F1" t="s">
        <v>4</v>
      </c>
      <c r="H1" t="s">
        <v>5</v>
      </c>
      <c r="I1" t="s">
        <v>2</v>
      </c>
      <c r="K1" t="s">
        <v>6</v>
      </c>
    </row>
    <row r="3" spans="1:14" x14ac:dyDescent="0.25">
      <c r="A3" t="s">
        <v>0</v>
      </c>
      <c r="C3">
        <v>2001</v>
      </c>
      <c r="D3">
        <v>43983223</v>
      </c>
      <c r="E3" s="5">
        <f>D3/1000</f>
        <v>43983.222999999998</v>
      </c>
      <c r="F3" s="3">
        <v>100</v>
      </c>
      <c r="G3" s="3" t="s">
        <v>11</v>
      </c>
      <c r="H3">
        <v>439832</v>
      </c>
      <c r="I3" s="1">
        <v>95</v>
      </c>
      <c r="J3" t="s">
        <v>11</v>
      </c>
      <c r="K3">
        <v>42100050</v>
      </c>
      <c r="L3" s="2">
        <f>K3/D3</f>
        <v>0.95718428820007118</v>
      </c>
      <c r="M3" s="4">
        <f>K3/H3</f>
        <v>95.718478873751792</v>
      </c>
    </row>
    <row r="4" spans="1:14" x14ac:dyDescent="0.25">
      <c r="A4" s="6" t="s">
        <v>27</v>
      </c>
      <c r="B4" s="6"/>
      <c r="C4" s="6">
        <v>2015</v>
      </c>
      <c r="D4" s="6">
        <v>1115795</v>
      </c>
      <c r="E4" s="7">
        <f t="shared" ref="E4:E8" si="0">D4/1000</f>
        <v>1115.7950000000001</v>
      </c>
      <c r="F4" s="8">
        <v>100</v>
      </c>
      <c r="G4" s="8" t="s">
        <v>11</v>
      </c>
      <c r="H4" s="6">
        <v>11156</v>
      </c>
      <c r="I4" s="9">
        <v>98</v>
      </c>
      <c r="J4" s="6" t="s">
        <v>11</v>
      </c>
      <c r="K4" s="6">
        <v>1093482</v>
      </c>
      <c r="L4" s="10">
        <f t="shared" ref="L4:L8" si="1">K4/D4</f>
        <v>0.9800025990437311</v>
      </c>
      <c r="M4" s="11">
        <f>K4/H4</f>
        <v>98.017389745428474</v>
      </c>
    </row>
    <row r="5" spans="1:14" x14ac:dyDescent="0.25">
      <c r="A5" t="s">
        <v>7</v>
      </c>
      <c r="C5">
        <v>2005</v>
      </c>
      <c r="D5">
        <v>1245359</v>
      </c>
      <c r="E5" s="5">
        <f t="shared" si="0"/>
        <v>1245.3589999999999</v>
      </c>
      <c r="F5" s="3">
        <v>25</v>
      </c>
      <c r="G5" s="3" t="s">
        <v>11</v>
      </c>
      <c r="H5">
        <v>49814</v>
      </c>
      <c r="I5" s="1">
        <v>17</v>
      </c>
      <c r="J5" t="s">
        <v>11</v>
      </c>
      <c r="K5">
        <v>846847</v>
      </c>
      <c r="L5" s="2">
        <f t="shared" si="1"/>
        <v>0.68000231258616994</v>
      </c>
      <c r="M5" s="4">
        <f>K5/H5</f>
        <v>17.000180672100214</v>
      </c>
    </row>
    <row r="6" spans="1:14" x14ac:dyDescent="0.25">
      <c r="A6" t="s">
        <v>8</v>
      </c>
      <c r="C6">
        <v>2016</v>
      </c>
      <c r="D6">
        <v>94708</v>
      </c>
      <c r="E6" s="5">
        <f t="shared" si="0"/>
        <v>94.707999999999998</v>
      </c>
      <c r="F6" s="3">
        <v>10</v>
      </c>
      <c r="G6" s="3" t="s">
        <v>11</v>
      </c>
      <c r="H6">
        <v>9470</v>
      </c>
      <c r="I6" s="1">
        <v>8</v>
      </c>
      <c r="J6" t="s">
        <v>11</v>
      </c>
      <c r="K6">
        <v>80503</v>
      </c>
      <c r="L6" s="2">
        <f t="shared" si="1"/>
        <v>0.85001267052413731</v>
      </c>
      <c r="M6" s="4">
        <f>K6/H6</f>
        <v>8.5008447729672643</v>
      </c>
    </row>
    <row r="7" spans="1:14" x14ac:dyDescent="0.25">
      <c r="A7" t="s">
        <v>9</v>
      </c>
      <c r="C7">
        <v>2017</v>
      </c>
      <c r="D7">
        <v>2621293</v>
      </c>
      <c r="E7" s="5">
        <f t="shared" si="0"/>
        <v>2621.2930000000001</v>
      </c>
      <c r="F7" s="3">
        <v>50</v>
      </c>
      <c r="G7" s="3" t="s">
        <v>11</v>
      </c>
      <c r="H7">
        <v>52426</v>
      </c>
      <c r="I7" s="1">
        <v>49</v>
      </c>
      <c r="J7" t="s">
        <v>11</v>
      </c>
      <c r="K7">
        <v>2603818</v>
      </c>
      <c r="L7" s="2">
        <f t="shared" si="1"/>
        <v>0.99333344269412083</v>
      </c>
      <c r="M7" s="4">
        <f t="shared" ref="M7:M8" si="2">K7/H7</f>
        <v>49.666539503299887</v>
      </c>
    </row>
    <row r="8" spans="1:14" x14ac:dyDescent="0.25">
      <c r="A8" t="s">
        <v>10</v>
      </c>
      <c r="C8">
        <v>2017</v>
      </c>
      <c r="D8">
        <v>154282</v>
      </c>
      <c r="E8" s="5">
        <f t="shared" si="0"/>
        <v>154.28200000000001</v>
      </c>
      <c r="F8" s="3">
        <v>10</v>
      </c>
      <c r="G8" s="3" t="s">
        <v>11</v>
      </c>
      <c r="H8">
        <v>15428</v>
      </c>
      <c r="I8" s="1">
        <v>9</v>
      </c>
      <c r="J8" t="s">
        <v>11</v>
      </c>
      <c r="K8">
        <v>149139</v>
      </c>
      <c r="L8" s="2">
        <f t="shared" si="1"/>
        <v>0.96666493822999444</v>
      </c>
      <c r="M8" s="4">
        <f t="shared" si="2"/>
        <v>9.6667746953590878</v>
      </c>
    </row>
    <row r="10" spans="1:14" x14ac:dyDescent="0.25">
      <c r="N10" s="1"/>
    </row>
    <row r="14" spans="1:14" x14ac:dyDescent="0.25">
      <c r="B14" s="6" t="s">
        <v>29</v>
      </c>
    </row>
    <row r="15" spans="1:14" x14ac:dyDescent="0.25">
      <c r="B15" t="s">
        <v>30</v>
      </c>
      <c r="C15" t="s">
        <v>12</v>
      </c>
      <c r="D15">
        <v>500531</v>
      </c>
      <c r="E15" t="s">
        <v>19</v>
      </c>
      <c r="G15" t="s">
        <v>22</v>
      </c>
    </row>
    <row r="16" spans="1:14" x14ac:dyDescent="0.25">
      <c r="B16" t="s">
        <v>30</v>
      </c>
      <c r="C16" t="s">
        <v>13</v>
      </c>
      <c r="D16">
        <v>611537</v>
      </c>
      <c r="E16" t="s">
        <v>16</v>
      </c>
      <c r="G16" t="s">
        <v>23</v>
      </c>
    </row>
    <row r="17" spans="1:13" x14ac:dyDescent="0.25">
      <c r="B17" t="s">
        <v>31</v>
      </c>
      <c r="C17" t="s">
        <v>14</v>
      </c>
      <c r="D17">
        <v>9004</v>
      </c>
      <c r="E17" t="s">
        <v>16</v>
      </c>
      <c r="G17" t="s">
        <v>17</v>
      </c>
      <c r="K17" t="s">
        <v>26</v>
      </c>
    </row>
    <row r="18" spans="1:13" x14ac:dyDescent="0.25">
      <c r="B18" t="s">
        <v>31</v>
      </c>
      <c r="C18" t="s">
        <v>15</v>
      </c>
      <c r="D18">
        <v>38152</v>
      </c>
      <c r="E18" t="s">
        <v>16</v>
      </c>
      <c r="G18" t="s">
        <v>18</v>
      </c>
      <c r="K18" t="s">
        <v>26</v>
      </c>
    </row>
    <row r="19" spans="1:13" x14ac:dyDescent="0.25">
      <c r="B19" s="12" t="s">
        <v>32</v>
      </c>
    </row>
    <row r="21" spans="1:13" x14ac:dyDescent="0.25">
      <c r="B21" s="13" t="s">
        <v>20</v>
      </c>
      <c r="C21" s="13"/>
      <c r="D21" s="13"/>
      <c r="E21" s="13"/>
    </row>
    <row r="22" spans="1:13" x14ac:dyDescent="0.25">
      <c r="B22" s="13"/>
      <c r="C22" s="13" t="s">
        <v>21</v>
      </c>
      <c r="D22" s="13"/>
      <c r="E22" s="13" t="s">
        <v>25</v>
      </c>
    </row>
    <row r="23" spans="1:13" x14ac:dyDescent="0.25">
      <c r="B23" s="13"/>
      <c r="C23" s="13" t="s">
        <v>24</v>
      </c>
      <c r="D23" s="13"/>
      <c r="E23" s="13" t="s">
        <v>28</v>
      </c>
    </row>
    <row r="24" spans="1:13" x14ac:dyDescent="0.25">
      <c r="B24" s="13"/>
      <c r="C24" s="13" t="s">
        <v>33</v>
      </c>
      <c r="D24" s="13"/>
      <c r="E24" s="13"/>
    </row>
    <row r="27" spans="1:13" x14ac:dyDescent="0.25">
      <c r="A27" s="6" t="s">
        <v>27</v>
      </c>
      <c r="B27" s="6"/>
      <c r="C27" s="6">
        <v>2015</v>
      </c>
      <c r="D27" s="6">
        <v>1115795</v>
      </c>
      <c r="E27" s="7">
        <f t="shared" ref="E27" si="3">D27/1000</f>
        <v>1115.7950000000001</v>
      </c>
      <c r="F27" s="8">
        <v>100</v>
      </c>
      <c r="G27" s="8" t="s">
        <v>11</v>
      </c>
      <c r="H27" s="6">
        <v>11156</v>
      </c>
      <c r="I27" s="9">
        <v>98</v>
      </c>
      <c r="J27" s="6" t="s">
        <v>11</v>
      </c>
      <c r="K27" s="6">
        <v>1093482</v>
      </c>
      <c r="L27" s="10">
        <f t="shared" ref="L27" si="4">K27/D27</f>
        <v>0.9800025990437311</v>
      </c>
      <c r="M27" s="11">
        <f>K27/H27</f>
        <v>98.017389745428474</v>
      </c>
    </row>
    <row r="28" spans="1:13" x14ac:dyDescent="0.25">
      <c r="C28" t="s">
        <v>1</v>
      </c>
      <c r="D28" t="s">
        <v>3</v>
      </c>
      <c r="F28" t="s">
        <v>4</v>
      </c>
      <c r="H28" t="s">
        <v>5</v>
      </c>
      <c r="I28" t="s">
        <v>2</v>
      </c>
      <c r="K28" t="s">
        <v>6</v>
      </c>
    </row>
    <row r="29" spans="1:13" x14ac:dyDescent="0.25">
      <c r="C29" s="14" t="s">
        <v>11</v>
      </c>
      <c r="D29" s="14" t="s">
        <v>34</v>
      </c>
      <c r="E29" s="14" t="s">
        <v>35</v>
      </c>
      <c r="F29" s="14" t="s">
        <v>11</v>
      </c>
      <c r="G29" s="14"/>
      <c r="H29" s="14" t="s">
        <v>36</v>
      </c>
      <c r="I29" s="14" t="s">
        <v>11</v>
      </c>
      <c r="J29" s="14"/>
      <c r="K29" s="14" t="s">
        <v>34</v>
      </c>
      <c r="L29" s="14" t="s">
        <v>37</v>
      </c>
      <c r="M29" s="14" t="s">
        <v>11</v>
      </c>
    </row>
    <row r="30" spans="1:13" x14ac:dyDescent="0.25">
      <c r="A30" t="s">
        <v>0</v>
      </c>
      <c r="C30">
        <v>2001</v>
      </c>
      <c r="D30">
        <v>43983223</v>
      </c>
      <c r="E30" s="5">
        <f>D30/1000</f>
        <v>43983.222999999998</v>
      </c>
      <c r="F30" s="3">
        <v>100</v>
      </c>
      <c r="G30" s="3" t="s">
        <v>11</v>
      </c>
      <c r="H30">
        <v>439832</v>
      </c>
      <c r="I30" s="1">
        <v>95</v>
      </c>
      <c r="J30" t="s">
        <v>11</v>
      </c>
      <c r="K30">
        <v>42100050</v>
      </c>
      <c r="L30" s="2">
        <f>K30/D30</f>
        <v>0.95718428820007118</v>
      </c>
      <c r="M30" s="4">
        <f>K30/H30</f>
        <v>95.718478873751792</v>
      </c>
    </row>
    <row r="31" spans="1:13" x14ac:dyDescent="0.25">
      <c r="A31" s="13" t="s">
        <v>25</v>
      </c>
      <c r="B31" s="6"/>
      <c r="C31" s="6">
        <v>2015</v>
      </c>
      <c r="D31" s="6">
        <f>ROUND(1115795*0.55,0)</f>
        <v>613687</v>
      </c>
      <c r="E31" s="7">
        <f t="shared" ref="E31:E40" si="5">D31/1000</f>
        <v>613.68700000000001</v>
      </c>
      <c r="F31" s="8">
        <v>15</v>
      </c>
      <c r="G31" s="8" t="s">
        <v>11</v>
      </c>
      <c r="H31" s="6">
        <f>ROUND(D31/F31,0)</f>
        <v>40912</v>
      </c>
      <c r="I31" s="9" t="s">
        <v>38</v>
      </c>
      <c r="J31" s="6"/>
      <c r="K31" s="6">
        <f>ROUND(1093482*0.55,0)</f>
        <v>601415</v>
      </c>
      <c r="L31" s="10">
        <f t="shared" ref="L31:L40" si="6">K31/D31</f>
        <v>0.98000283532158905</v>
      </c>
      <c r="M31" s="11">
        <f>K31/H31</f>
        <v>14.70021020727415</v>
      </c>
    </row>
    <row r="32" spans="1:13" x14ac:dyDescent="0.25">
      <c r="A32" s="15" t="s">
        <v>39</v>
      </c>
      <c r="B32" s="6"/>
      <c r="C32" s="6"/>
      <c r="D32" s="6"/>
      <c r="E32" s="7"/>
      <c r="F32" s="8"/>
      <c r="G32" s="8"/>
      <c r="H32" s="6">
        <f>ROUND(H27*0.55,0)</f>
        <v>6136</v>
      </c>
      <c r="I32" s="9"/>
      <c r="J32" s="6"/>
      <c r="K32" s="6"/>
      <c r="L32" s="10"/>
      <c r="M32" s="11"/>
    </row>
    <row r="33" spans="1:13" x14ac:dyDescent="0.25">
      <c r="A33" s="15" t="s">
        <v>40</v>
      </c>
      <c r="B33" s="6"/>
      <c r="C33" s="6"/>
      <c r="D33" s="6"/>
      <c r="E33" s="7"/>
      <c r="F33" s="8"/>
      <c r="G33" s="17"/>
      <c r="H33" s="16">
        <f>H31-H32</f>
        <v>34776</v>
      </c>
      <c r="I33" s="9"/>
      <c r="J33" s="6"/>
      <c r="K33" s="6"/>
      <c r="L33" s="10"/>
      <c r="M33" s="11"/>
    </row>
    <row r="34" spans="1:13" x14ac:dyDescent="0.25">
      <c r="A34" s="13" t="s">
        <v>28</v>
      </c>
      <c r="B34" s="6"/>
      <c r="C34" s="6">
        <v>2015</v>
      </c>
      <c r="D34" s="6">
        <f>1115795-D31</f>
        <v>502108</v>
      </c>
      <c r="E34" s="7">
        <f t="shared" si="5"/>
        <v>502.108</v>
      </c>
      <c r="F34" s="8">
        <v>10</v>
      </c>
      <c r="G34" s="8" t="s">
        <v>11</v>
      </c>
      <c r="H34" s="6">
        <f>ROUND(D34/F34,0)</f>
        <v>50211</v>
      </c>
      <c r="I34" s="9" t="s">
        <v>38</v>
      </c>
      <c r="J34" s="6"/>
      <c r="K34" s="6">
        <f>ROUND(1093482-K31,0)</f>
        <v>492067</v>
      </c>
      <c r="L34" s="10">
        <f t="shared" si="6"/>
        <v>0.98000231025994411</v>
      </c>
      <c r="M34" s="11">
        <f>K34/H34</f>
        <v>9.799984067236263</v>
      </c>
    </row>
    <row r="35" spans="1:13" x14ac:dyDescent="0.25">
      <c r="A35" s="15" t="s">
        <v>39</v>
      </c>
      <c r="B35" s="6"/>
      <c r="C35" s="6"/>
      <c r="D35" s="6"/>
      <c r="E35" s="7"/>
      <c r="F35" s="8"/>
      <c r="G35" s="8"/>
      <c r="H35" s="6">
        <f>H27-H32</f>
        <v>5020</v>
      </c>
      <c r="I35" s="9"/>
      <c r="J35" s="6"/>
      <c r="K35" s="6"/>
      <c r="L35" s="10"/>
      <c r="M35" s="11"/>
    </row>
    <row r="36" spans="1:13" x14ac:dyDescent="0.25">
      <c r="A36" s="15" t="s">
        <v>40</v>
      </c>
      <c r="B36" s="6"/>
      <c r="C36" s="6"/>
      <c r="D36" s="6"/>
      <c r="E36" s="7"/>
      <c r="F36" s="8"/>
      <c r="G36" s="17"/>
      <c r="H36" s="16">
        <f>H34-H35</f>
        <v>45191</v>
      </c>
      <c r="I36" s="9"/>
      <c r="J36" s="6"/>
      <c r="K36" s="6"/>
      <c r="L36" s="10"/>
      <c r="M36" s="11"/>
    </row>
    <row r="37" spans="1:13" x14ac:dyDescent="0.25">
      <c r="A37" t="s">
        <v>7</v>
      </c>
      <c r="C37">
        <v>2005</v>
      </c>
      <c r="D37">
        <v>1245359</v>
      </c>
      <c r="E37" s="5">
        <f t="shared" si="5"/>
        <v>1245.3589999999999</v>
      </c>
      <c r="F37" s="3">
        <v>25</v>
      </c>
      <c r="G37" s="3" t="s">
        <v>11</v>
      </c>
      <c r="H37">
        <v>49814</v>
      </c>
      <c r="I37" s="1">
        <v>17</v>
      </c>
      <c r="J37" t="s">
        <v>11</v>
      </c>
      <c r="K37">
        <v>846847</v>
      </c>
      <c r="L37" s="2">
        <f t="shared" si="6"/>
        <v>0.68000231258616994</v>
      </c>
      <c r="M37" s="4">
        <f>K37/H37</f>
        <v>17.000180672100214</v>
      </c>
    </row>
    <row r="38" spans="1:13" x14ac:dyDescent="0.25">
      <c r="A38" t="s">
        <v>8</v>
      </c>
      <c r="C38">
        <v>2016</v>
      </c>
      <c r="D38">
        <v>94708</v>
      </c>
      <c r="E38" s="5">
        <f t="shared" si="5"/>
        <v>94.707999999999998</v>
      </c>
      <c r="F38" s="3">
        <v>10</v>
      </c>
      <c r="G38" s="3" t="s">
        <v>11</v>
      </c>
      <c r="H38">
        <v>9470</v>
      </c>
      <c r="I38" s="1">
        <v>8</v>
      </c>
      <c r="J38" t="s">
        <v>11</v>
      </c>
      <c r="K38">
        <v>80503</v>
      </c>
      <c r="L38" s="2">
        <f t="shared" si="6"/>
        <v>0.85001267052413731</v>
      </c>
      <c r="M38" s="4">
        <f>K38/H38</f>
        <v>8.5008447729672643</v>
      </c>
    </row>
    <row r="39" spans="1:13" x14ac:dyDescent="0.25">
      <c r="A39" t="s">
        <v>9</v>
      </c>
      <c r="C39">
        <v>2017</v>
      </c>
      <c r="D39">
        <v>2621293</v>
      </c>
      <c r="E39" s="5">
        <f t="shared" si="5"/>
        <v>2621.2930000000001</v>
      </c>
      <c r="F39" s="3">
        <v>50</v>
      </c>
      <c r="G39" s="3" t="s">
        <v>11</v>
      </c>
      <c r="H39">
        <v>52426</v>
      </c>
      <c r="I39" s="1">
        <v>49</v>
      </c>
      <c r="J39" t="s">
        <v>11</v>
      </c>
      <c r="K39">
        <v>2603818</v>
      </c>
      <c r="L39" s="2">
        <f t="shared" si="6"/>
        <v>0.99333344269412083</v>
      </c>
      <c r="M39" s="4">
        <f t="shared" ref="M39:M40" si="7">K39/H39</f>
        <v>49.666539503299887</v>
      </c>
    </row>
    <row r="40" spans="1:13" x14ac:dyDescent="0.25">
      <c r="A40" t="s">
        <v>10</v>
      </c>
      <c r="C40">
        <v>2017</v>
      </c>
      <c r="D40">
        <v>154282</v>
      </c>
      <c r="E40" s="5">
        <f t="shared" si="5"/>
        <v>154.28200000000001</v>
      </c>
      <c r="F40" s="3">
        <v>10</v>
      </c>
      <c r="G40" s="3" t="s">
        <v>11</v>
      </c>
      <c r="H40">
        <v>15428</v>
      </c>
      <c r="I40" s="1">
        <v>9</v>
      </c>
      <c r="J40" t="s">
        <v>11</v>
      </c>
      <c r="K40">
        <v>149139</v>
      </c>
      <c r="L40" s="2">
        <f t="shared" si="6"/>
        <v>0.96666493822999444</v>
      </c>
      <c r="M40" s="4">
        <f t="shared" si="7"/>
        <v>9.6667746953590878</v>
      </c>
    </row>
    <row r="43" spans="1:13" x14ac:dyDescent="0.25">
      <c r="C43" t="s">
        <v>41</v>
      </c>
    </row>
    <row r="44" spans="1:13" x14ac:dyDescent="0.25">
      <c r="C44" t="s">
        <v>42</v>
      </c>
    </row>
    <row r="45" spans="1:13" x14ac:dyDescent="0.25">
      <c r="C45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olga.davidsson</dc:creator>
  <cp:lastModifiedBy>Rickard Uddenberg</cp:lastModifiedBy>
  <cp:lastPrinted>2018-04-16T15:30:51Z</cp:lastPrinted>
  <dcterms:created xsi:type="dcterms:W3CDTF">2018-04-16T15:01:46Z</dcterms:created>
  <dcterms:modified xsi:type="dcterms:W3CDTF">2018-04-17T09:35:42Z</dcterms:modified>
</cp:coreProperties>
</file>