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timelineCaches/timelineCache1.xml" ContentType="application/vnd.ms-excel.timelineCache+xml"/>
  <Override PartName="/xl/timelineCaches/timelineCache2.xml" ContentType="application/vnd.ms-excel.timelineCache+xml"/>
  <Override PartName="/xl/timelineCaches/timelineCache3.xml" ContentType="application/vnd.ms-excel.timelineCache+xml"/>
  <Override PartName="/xl/timelineCaches/timelineCache4.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timelines/timeline2.xml" ContentType="application/vnd.ms-excel.timelin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timelines/timeline3.xml" ContentType="application/vnd.ms-excel.timelin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0.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pivotTables/pivotTable11.xml" ContentType="application/vnd.openxmlformats-officedocument.spreadsheetml.pivotTable+xml"/>
  <Override PartName="/xl/drawings/drawing5.xml" ContentType="application/vnd.openxmlformats-officedocument.drawing+xml"/>
  <Override PartName="/xl/timelines/timeline4.xml" ContentType="application/vnd.ms-excel.timelin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12.xml" ContentType="application/vnd.openxmlformats-officedocument.spreadsheetml.pivotTable+xml"/>
  <Override PartName="/xl/pivotTables/pivotTable13.xml" ContentType="application/vnd.openxmlformats-officedocument.spreadsheetml.pivotTable+xml"/>
  <Override PartName="/xl/drawings/drawing6.xml" ContentType="application/vnd.openxmlformats-officedocument.drawing+xml"/>
  <Override PartName="/xl/slicers/slicer5.xml" ContentType="application/vnd.ms-excel.slicer+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Users\riudd\Downloads\drive-download-20180101T181256Z-001\"/>
    </mc:Choice>
  </mc:AlternateContent>
  <bookViews>
    <workbookView xWindow="4455" yWindow="0" windowWidth="27690" windowHeight="14730" tabRatio="538" firstSheet="1" activeTab="3"/>
  </bookViews>
  <sheets>
    <sheet name="exec view" sheetId="5" r:id="rId1"/>
    <sheet name="data" sheetId="1" r:id="rId2"/>
    <sheet name="SUM_data" sheetId="4" state="hidden" r:id="rId3"/>
    <sheet name="SUM" sheetId="9" r:id="rId4"/>
    <sheet name="YoY" sheetId="2" r:id="rId5"/>
    <sheet name="QoQ" sheetId="6" r:id="rId6"/>
    <sheet name="data-sum" sheetId="7" r:id="rId7"/>
    <sheet name="temp" sheetId="8" r:id="rId8"/>
    <sheet name="QoQ2" sheetId="10" r:id="rId9"/>
  </sheets>
  <definedNames>
    <definedName name="_xlcn.LinkedTable_tData" hidden="1">tData[]</definedName>
    <definedName name="DATUM">OFFSET('QoQ2'!$B$46,0,0,COUNTA('QoQ2'!$B$46:$B$69)-COUNTBLANK('QoQ2'!$B$46:$B$69),1)</definedName>
    <definedName name="Graf1">OFFSET('QoQ2'!$E$46,0,0,COUNTA('QoQ2'!$E$46:$E$69)-COUNTBLANK('QoQ2'!$E$46:$E$69),1)</definedName>
    <definedName name="NativeTimeline_datum">#N/A</definedName>
    <definedName name="NativeTimeline_datum1">#N/A</definedName>
    <definedName name="NativeTimeline_datum11">#N/A</definedName>
    <definedName name="NativeTimeline_datum2">#N/A</definedName>
    <definedName name="_xlnm.Print_Area" localSheetId="1">data!#REF!</definedName>
    <definedName name="_xlnm.Print_Area" localSheetId="5">QoQ!$C$9:$W$48</definedName>
    <definedName name="_xlnm.Print_Area" localSheetId="2">SUM!$B$4:$W$41</definedName>
    <definedName name="_xlnm.Print_Area" localSheetId="4">YoY!$C$9:$W$48</definedName>
    <definedName name="Slicer_anläggning">#N/A</definedName>
    <definedName name="Slicer_anläggning1">#N/A</definedName>
    <definedName name="Slicer_anläggning11">#N/A</definedName>
    <definedName name="Slicer_anläggning2">#N/A</definedName>
    <definedName name="Slicer_anläggning3">#N/A</definedName>
    <definedName name="Slicer_Years">#N/A</definedName>
    <definedName name="Slicer_Years1">#N/A</definedName>
    <definedName name="Slicer_Years2">#N/A</definedName>
    <definedName name="Slicer_Years3">#N/A</definedName>
    <definedName name="ÅR">OFFSET('QoQ2'!$S$5,0,0,COUNTA('QoQ2'!$C$46:$C$69)-COUNTBLANK('QoQ2'!$E$46:$E$69),1)</definedName>
  </definedNames>
  <calcPr calcId="171027"/>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 r:id="rId15"/>
        <x14:slicerCache r:id="rId16"/>
        <x14:slicerCache r:id="rId17"/>
        <x14:slicerCache r:id="rId18"/>
        <x14:slicerCache r:id="rId19"/>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20"/>
        <x15:timelineCacheRef r:id="rId21"/>
        <x15:timelineCacheRef r:id="rId22"/>
        <x15:timelineCacheRef r:id="rId23"/>
      </x15:timelineCacheRef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Data" name="tData" connection="LinkedTable_tData"/>
        </x15:modelTables>
      </x15:dataModel>
    </ext>
  </extLst>
</workbook>
</file>

<file path=xl/calcChain.xml><?xml version="1.0" encoding="utf-8"?>
<calcChain xmlns="http://schemas.openxmlformats.org/spreadsheetml/2006/main">
  <c r="U10" i="6" l="1"/>
  <c r="U10" i="2"/>
  <c r="I636" i="1" l="1"/>
  <c r="J636" i="1"/>
  <c r="I635" i="1"/>
  <c r="J635" i="1"/>
  <c r="I634" i="1"/>
  <c r="J634" i="1"/>
  <c r="I633" i="1"/>
  <c r="J633" i="1"/>
  <c r="I632" i="1"/>
  <c r="J632" i="1"/>
  <c r="I625" i="1" l="1"/>
  <c r="I631" i="1"/>
  <c r="J625" i="1"/>
  <c r="J631" i="1"/>
  <c r="I624" i="1"/>
  <c r="I630" i="1"/>
  <c r="J624" i="1"/>
  <c r="J630" i="1"/>
  <c r="I623" i="1"/>
  <c r="I629" i="1"/>
  <c r="J623" i="1"/>
  <c r="J629" i="1"/>
  <c r="I622" i="1"/>
  <c r="I628" i="1"/>
  <c r="J622" i="1"/>
  <c r="J628" i="1"/>
  <c r="I621" i="1"/>
  <c r="I627" i="1"/>
  <c r="J621" i="1"/>
  <c r="J627" i="1"/>
  <c r="I620" i="1"/>
  <c r="I626" i="1"/>
  <c r="J620" i="1"/>
  <c r="J626" i="1"/>
  <c r="C66" i="10" l="1"/>
  <c r="C69" i="10" s="1"/>
  <c r="D66" i="10"/>
  <c r="C54" i="10"/>
  <c r="C55" i="10" s="1"/>
  <c r="D55" i="10" s="1"/>
  <c r="K45" i="10"/>
  <c r="K66" i="10" s="1"/>
  <c r="L45" i="10"/>
  <c r="L66" i="10" s="1"/>
  <c r="M45" i="10"/>
  <c r="M66" i="10" s="1"/>
  <c r="F44" i="10"/>
  <c r="G44" i="10"/>
  <c r="H44" i="10"/>
  <c r="I44" i="10"/>
  <c r="J44" i="10"/>
  <c r="K44" i="10"/>
  <c r="L44" i="10"/>
  <c r="M44" i="10"/>
  <c r="E44" i="10"/>
  <c r="C58" i="10"/>
  <c r="C61" i="10" s="1"/>
  <c r="D61" i="10" s="1"/>
  <c r="C62" i="10"/>
  <c r="C65" i="10" s="1"/>
  <c r="D65" i="10" s="1"/>
  <c r="C39" i="10"/>
  <c r="D39" i="10" s="1"/>
  <c r="C46" i="10"/>
  <c r="C49" i="10" s="1"/>
  <c r="D49" i="10" s="1"/>
  <c r="C50" i="10"/>
  <c r="C51" i="10" s="1"/>
  <c r="D51" i="10" s="1"/>
  <c r="J2" i="1"/>
  <c r="J7" i="1"/>
  <c r="J12" i="1"/>
  <c r="J17" i="1"/>
  <c r="J22" i="1"/>
  <c r="J27" i="1"/>
  <c r="J32" i="1"/>
  <c r="J37" i="1"/>
  <c r="J42" i="1"/>
  <c r="J47" i="1"/>
  <c r="J52" i="1"/>
  <c r="J57" i="1"/>
  <c r="J62" i="1"/>
  <c r="J68" i="1"/>
  <c r="J74" i="1"/>
  <c r="J80" i="1"/>
  <c r="J86" i="1"/>
  <c r="J92" i="1"/>
  <c r="J98" i="1"/>
  <c r="J104" i="1"/>
  <c r="J110" i="1"/>
  <c r="J116" i="1"/>
  <c r="J122" i="1"/>
  <c r="J128" i="1"/>
  <c r="J134" i="1"/>
  <c r="J140" i="1"/>
  <c r="J146" i="1"/>
  <c r="J152" i="1"/>
  <c r="J158" i="1"/>
  <c r="J164" i="1"/>
  <c r="J170" i="1"/>
  <c r="J176" i="1"/>
  <c r="J182" i="1"/>
  <c r="J188" i="1"/>
  <c r="J194" i="1"/>
  <c r="J200" i="1"/>
  <c r="J206" i="1"/>
  <c r="J212" i="1"/>
  <c r="J218" i="1"/>
  <c r="J224" i="1"/>
  <c r="J230" i="1"/>
  <c r="J236" i="1"/>
  <c r="J242" i="1"/>
  <c r="J248" i="1"/>
  <c r="J254" i="1"/>
  <c r="J260" i="1"/>
  <c r="J266" i="1"/>
  <c r="J272" i="1"/>
  <c r="J278" i="1"/>
  <c r="J284" i="1"/>
  <c r="J290" i="1"/>
  <c r="J296" i="1"/>
  <c r="J302" i="1"/>
  <c r="J308" i="1"/>
  <c r="J314" i="1"/>
  <c r="J320" i="1"/>
  <c r="J326" i="1"/>
  <c r="J332" i="1"/>
  <c r="J338" i="1"/>
  <c r="J344" i="1"/>
  <c r="J350" i="1"/>
  <c r="J356" i="1"/>
  <c r="J362" i="1"/>
  <c r="J368" i="1"/>
  <c r="J374" i="1"/>
  <c r="J380" i="1"/>
  <c r="J386" i="1"/>
  <c r="J392" i="1"/>
  <c r="J398" i="1"/>
  <c r="J404" i="1"/>
  <c r="J410" i="1"/>
  <c r="J416" i="1"/>
  <c r="J422" i="1"/>
  <c r="J428" i="1"/>
  <c r="J434" i="1"/>
  <c r="J440" i="1"/>
  <c r="J446" i="1"/>
  <c r="J452" i="1"/>
  <c r="J458" i="1"/>
  <c r="J464" i="1"/>
  <c r="J470" i="1"/>
  <c r="J476" i="1"/>
  <c r="J482" i="1"/>
  <c r="J488" i="1"/>
  <c r="J494" i="1"/>
  <c r="J500" i="1"/>
  <c r="J506" i="1"/>
  <c r="J512" i="1"/>
  <c r="J518" i="1"/>
  <c r="J524" i="1"/>
  <c r="J530" i="1"/>
  <c r="J536" i="1"/>
  <c r="J542" i="1"/>
  <c r="J548" i="1"/>
  <c r="J554" i="1"/>
  <c r="J560" i="1"/>
  <c r="J566" i="1"/>
  <c r="J572" i="1"/>
  <c r="J578" i="1"/>
  <c r="J584" i="1"/>
  <c r="J590" i="1"/>
  <c r="J596" i="1"/>
  <c r="J602" i="1"/>
  <c r="J608" i="1"/>
  <c r="J614" i="1"/>
  <c r="J3" i="1"/>
  <c r="J8" i="1"/>
  <c r="J13" i="1"/>
  <c r="J18" i="1"/>
  <c r="J23" i="1"/>
  <c r="J28" i="1"/>
  <c r="J33" i="1"/>
  <c r="J38" i="1"/>
  <c r="J43" i="1"/>
  <c r="J48" i="1"/>
  <c r="J53" i="1"/>
  <c r="J58" i="1"/>
  <c r="J63" i="1"/>
  <c r="J69" i="1"/>
  <c r="J75" i="1"/>
  <c r="J81" i="1"/>
  <c r="J87" i="1"/>
  <c r="J93" i="1"/>
  <c r="J99" i="1"/>
  <c r="J105" i="1"/>
  <c r="J111" i="1"/>
  <c r="J117" i="1"/>
  <c r="J123" i="1"/>
  <c r="J129" i="1"/>
  <c r="J135" i="1"/>
  <c r="J141" i="1"/>
  <c r="J147" i="1"/>
  <c r="J153" i="1"/>
  <c r="J159" i="1"/>
  <c r="J165" i="1"/>
  <c r="J171" i="1"/>
  <c r="J177" i="1"/>
  <c r="J183" i="1"/>
  <c r="J189" i="1"/>
  <c r="J195" i="1"/>
  <c r="J201" i="1"/>
  <c r="J207" i="1"/>
  <c r="J213" i="1"/>
  <c r="J219" i="1"/>
  <c r="J225" i="1"/>
  <c r="J231" i="1"/>
  <c r="J237" i="1"/>
  <c r="J243" i="1"/>
  <c r="J249" i="1"/>
  <c r="J255" i="1"/>
  <c r="J261" i="1"/>
  <c r="J267" i="1"/>
  <c r="J273" i="1"/>
  <c r="J279" i="1"/>
  <c r="J285" i="1"/>
  <c r="J291" i="1"/>
  <c r="J297" i="1"/>
  <c r="J303" i="1"/>
  <c r="J309" i="1"/>
  <c r="J315" i="1"/>
  <c r="J321" i="1"/>
  <c r="J327" i="1"/>
  <c r="J333" i="1"/>
  <c r="J339" i="1"/>
  <c r="J345" i="1"/>
  <c r="J351" i="1"/>
  <c r="J357" i="1"/>
  <c r="J363" i="1"/>
  <c r="J369" i="1"/>
  <c r="J375" i="1"/>
  <c r="J381" i="1"/>
  <c r="J387" i="1"/>
  <c r="J393" i="1"/>
  <c r="J399" i="1"/>
  <c r="J405" i="1"/>
  <c r="J411" i="1"/>
  <c r="J417" i="1"/>
  <c r="J423" i="1"/>
  <c r="J429" i="1"/>
  <c r="J435" i="1"/>
  <c r="J441" i="1"/>
  <c r="J447" i="1"/>
  <c r="J453" i="1"/>
  <c r="J459" i="1"/>
  <c r="J465" i="1"/>
  <c r="J471" i="1"/>
  <c r="J477" i="1"/>
  <c r="J483" i="1"/>
  <c r="J489" i="1"/>
  <c r="J495" i="1"/>
  <c r="J501" i="1"/>
  <c r="J507" i="1"/>
  <c r="J513" i="1"/>
  <c r="J519" i="1"/>
  <c r="J525" i="1"/>
  <c r="J531" i="1"/>
  <c r="J537" i="1"/>
  <c r="J543" i="1"/>
  <c r="J549" i="1"/>
  <c r="J555" i="1"/>
  <c r="J561" i="1"/>
  <c r="J567" i="1"/>
  <c r="J573" i="1"/>
  <c r="J579" i="1"/>
  <c r="J585" i="1"/>
  <c r="J591" i="1"/>
  <c r="J597" i="1"/>
  <c r="J603" i="1"/>
  <c r="J609" i="1"/>
  <c r="J615" i="1"/>
  <c r="J4" i="1"/>
  <c r="J9" i="1"/>
  <c r="J14" i="1"/>
  <c r="J19" i="1"/>
  <c r="J24" i="1"/>
  <c r="J29" i="1"/>
  <c r="J34" i="1"/>
  <c r="J39" i="1"/>
  <c r="J44" i="1"/>
  <c r="J49" i="1"/>
  <c r="J54" i="1"/>
  <c r="J59" i="1"/>
  <c r="J64" i="1"/>
  <c r="J70" i="1"/>
  <c r="J76" i="1"/>
  <c r="J82" i="1"/>
  <c r="J88" i="1"/>
  <c r="J94" i="1"/>
  <c r="J100" i="1"/>
  <c r="J106" i="1"/>
  <c r="J112" i="1"/>
  <c r="J118" i="1"/>
  <c r="J124" i="1"/>
  <c r="J130" i="1"/>
  <c r="J136" i="1"/>
  <c r="J142" i="1"/>
  <c r="J148" i="1"/>
  <c r="J154" i="1"/>
  <c r="J160" i="1"/>
  <c r="J166" i="1"/>
  <c r="J172" i="1"/>
  <c r="J178" i="1"/>
  <c r="J184" i="1"/>
  <c r="J190" i="1"/>
  <c r="J196" i="1"/>
  <c r="J202" i="1"/>
  <c r="J208" i="1"/>
  <c r="J214" i="1"/>
  <c r="J220" i="1"/>
  <c r="J226" i="1"/>
  <c r="J232" i="1"/>
  <c r="J238" i="1"/>
  <c r="J244" i="1"/>
  <c r="J250" i="1"/>
  <c r="J256" i="1"/>
  <c r="J262" i="1"/>
  <c r="J268" i="1"/>
  <c r="J274" i="1"/>
  <c r="J280" i="1"/>
  <c r="J286" i="1"/>
  <c r="J292" i="1"/>
  <c r="J298" i="1"/>
  <c r="J304" i="1"/>
  <c r="J310" i="1"/>
  <c r="J316" i="1"/>
  <c r="J322" i="1"/>
  <c r="J328" i="1"/>
  <c r="J334" i="1"/>
  <c r="J340" i="1"/>
  <c r="J346" i="1"/>
  <c r="J352" i="1"/>
  <c r="J358" i="1"/>
  <c r="J364" i="1"/>
  <c r="J370" i="1"/>
  <c r="J376" i="1"/>
  <c r="J382" i="1"/>
  <c r="J388" i="1"/>
  <c r="J394" i="1"/>
  <c r="J400" i="1"/>
  <c r="J406" i="1"/>
  <c r="J412" i="1"/>
  <c r="J418" i="1"/>
  <c r="J424" i="1"/>
  <c r="J430" i="1"/>
  <c r="J436" i="1"/>
  <c r="J442" i="1"/>
  <c r="J448" i="1"/>
  <c r="J454" i="1"/>
  <c r="J460" i="1"/>
  <c r="J466" i="1"/>
  <c r="J472" i="1"/>
  <c r="J478" i="1"/>
  <c r="J484" i="1"/>
  <c r="J490" i="1"/>
  <c r="J496" i="1"/>
  <c r="J502" i="1"/>
  <c r="J508" i="1"/>
  <c r="J514" i="1"/>
  <c r="J520" i="1"/>
  <c r="J526" i="1"/>
  <c r="J532" i="1"/>
  <c r="J538" i="1"/>
  <c r="J544" i="1"/>
  <c r="J550" i="1"/>
  <c r="J556" i="1"/>
  <c r="J562" i="1"/>
  <c r="J568" i="1"/>
  <c r="J574" i="1"/>
  <c r="J580" i="1"/>
  <c r="J586" i="1"/>
  <c r="J592" i="1"/>
  <c r="J598" i="1"/>
  <c r="J604" i="1"/>
  <c r="J610" i="1"/>
  <c r="J616" i="1"/>
  <c r="J5" i="1"/>
  <c r="J10" i="1"/>
  <c r="J15" i="1"/>
  <c r="J20" i="1"/>
  <c r="J25" i="1"/>
  <c r="J30" i="1"/>
  <c r="J35" i="1"/>
  <c r="J40" i="1"/>
  <c r="J45" i="1"/>
  <c r="J50" i="1"/>
  <c r="J55" i="1"/>
  <c r="J60" i="1"/>
  <c r="J65" i="1"/>
  <c r="J71" i="1"/>
  <c r="J77" i="1"/>
  <c r="J83" i="1"/>
  <c r="J89" i="1"/>
  <c r="J95" i="1"/>
  <c r="J101" i="1"/>
  <c r="J107" i="1"/>
  <c r="J113" i="1"/>
  <c r="J119" i="1"/>
  <c r="J125" i="1"/>
  <c r="J131" i="1"/>
  <c r="J137" i="1"/>
  <c r="J143" i="1"/>
  <c r="J149" i="1"/>
  <c r="J155" i="1"/>
  <c r="J161" i="1"/>
  <c r="J167" i="1"/>
  <c r="J173" i="1"/>
  <c r="J179" i="1"/>
  <c r="J185" i="1"/>
  <c r="J191" i="1"/>
  <c r="J197" i="1"/>
  <c r="J203" i="1"/>
  <c r="J209" i="1"/>
  <c r="J215" i="1"/>
  <c r="J221" i="1"/>
  <c r="J227" i="1"/>
  <c r="J233" i="1"/>
  <c r="J239" i="1"/>
  <c r="J245" i="1"/>
  <c r="J251" i="1"/>
  <c r="J257" i="1"/>
  <c r="J263" i="1"/>
  <c r="J269" i="1"/>
  <c r="J275" i="1"/>
  <c r="J281" i="1"/>
  <c r="J287" i="1"/>
  <c r="J293" i="1"/>
  <c r="J299" i="1"/>
  <c r="J305" i="1"/>
  <c r="J311" i="1"/>
  <c r="J317" i="1"/>
  <c r="J323" i="1"/>
  <c r="J329" i="1"/>
  <c r="J335" i="1"/>
  <c r="J341" i="1"/>
  <c r="J347" i="1"/>
  <c r="J353" i="1"/>
  <c r="J359" i="1"/>
  <c r="J365" i="1"/>
  <c r="J371" i="1"/>
  <c r="J377" i="1"/>
  <c r="J383" i="1"/>
  <c r="J389" i="1"/>
  <c r="J395" i="1"/>
  <c r="J401" i="1"/>
  <c r="J407" i="1"/>
  <c r="J413" i="1"/>
  <c r="J419" i="1"/>
  <c r="J425" i="1"/>
  <c r="J431" i="1"/>
  <c r="J437" i="1"/>
  <c r="J443" i="1"/>
  <c r="J449" i="1"/>
  <c r="J455" i="1"/>
  <c r="J461" i="1"/>
  <c r="J467" i="1"/>
  <c r="J473" i="1"/>
  <c r="J479" i="1"/>
  <c r="J485" i="1"/>
  <c r="J491" i="1"/>
  <c r="J497" i="1"/>
  <c r="J503" i="1"/>
  <c r="J509" i="1"/>
  <c r="J515" i="1"/>
  <c r="J521" i="1"/>
  <c r="J527" i="1"/>
  <c r="J533" i="1"/>
  <c r="J539" i="1"/>
  <c r="J545" i="1"/>
  <c r="J551" i="1"/>
  <c r="J557" i="1"/>
  <c r="J563" i="1"/>
  <c r="J569" i="1"/>
  <c r="J575" i="1"/>
  <c r="J581" i="1"/>
  <c r="J587" i="1"/>
  <c r="J593" i="1"/>
  <c r="J599" i="1"/>
  <c r="J605" i="1"/>
  <c r="J611" i="1"/>
  <c r="J617" i="1"/>
  <c r="J6" i="1"/>
  <c r="J11" i="1"/>
  <c r="J16" i="1"/>
  <c r="J21" i="1"/>
  <c r="J26" i="1"/>
  <c r="J31" i="1"/>
  <c r="J36" i="1"/>
  <c r="J41" i="1"/>
  <c r="J46" i="1"/>
  <c r="J51" i="1"/>
  <c r="J56" i="1"/>
  <c r="J61" i="1"/>
  <c r="J66" i="1"/>
  <c r="J72" i="1"/>
  <c r="J78" i="1"/>
  <c r="J84" i="1"/>
  <c r="J90" i="1"/>
  <c r="J96" i="1"/>
  <c r="J102" i="1"/>
  <c r="J108" i="1"/>
  <c r="J114" i="1"/>
  <c r="J120" i="1"/>
  <c r="J126" i="1"/>
  <c r="J132" i="1"/>
  <c r="J138" i="1"/>
  <c r="J144" i="1"/>
  <c r="J150" i="1"/>
  <c r="J156" i="1"/>
  <c r="J162" i="1"/>
  <c r="J168" i="1"/>
  <c r="J174" i="1"/>
  <c r="J180" i="1"/>
  <c r="J186" i="1"/>
  <c r="J192" i="1"/>
  <c r="J198" i="1"/>
  <c r="J204" i="1"/>
  <c r="J210" i="1"/>
  <c r="J216" i="1"/>
  <c r="J222" i="1"/>
  <c r="J228" i="1"/>
  <c r="J234" i="1"/>
  <c r="J240" i="1"/>
  <c r="J246" i="1"/>
  <c r="J252" i="1"/>
  <c r="J258" i="1"/>
  <c r="J264" i="1"/>
  <c r="J270" i="1"/>
  <c r="J276" i="1"/>
  <c r="J282" i="1"/>
  <c r="J288" i="1"/>
  <c r="J294" i="1"/>
  <c r="J300" i="1"/>
  <c r="J306" i="1"/>
  <c r="J312" i="1"/>
  <c r="J318" i="1"/>
  <c r="J324" i="1"/>
  <c r="J330" i="1"/>
  <c r="J336" i="1"/>
  <c r="J342" i="1"/>
  <c r="J348" i="1"/>
  <c r="J354" i="1"/>
  <c r="J360" i="1"/>
  <c r="J366" i="1"/>
  <c r="J372" i="1"/>
  <c r="J378" i="1"/>
  <c r="J384" i="1"/>
  <c r="J390" i="1"/>
  <c r="J396" i="1"/>
  <c r="J402" i="1"/>
  <c r="J408" i="1"/>
  <c r="J414" i="1"/>
  <c r="J420" i="1"/>
  <c r="J426" i="1"/>
  <c r="J432" i="1"/>
  <c r="J438" i="1"/>
  <c r="J444" i="1"/>
  <c r="J450" i="1"/>
  <c r="J456" i="1"/>
  <c r="J462" i="1"/>
  <c r="J468" i="1"/>
  <c r="J474" i="1"/>
  <c r="J480" i="1"/>
  <c r="J486" i="1"/>
  <c r="J492" i="1"/>
  <c r="J498" i="1"/>
  <c r="J504" i="1"/>
  <c r="J510" i="1"/>
  <c r="J516" i="1"/>
  <c r="J522" i="1"/>
  <c r="J528" i="1"/>
  <c r="J534" i="1"/>
  <c r="J540" i="1"/>
  <c r="J546" i="1"/>
  <c r="J552" i="1"/>
  <c r="J558" i="1"/>
  <c r="J564" i="1"/>
  <c r="J570" i="1"/>
  <c r="J576" i="1"/>
  <c r="J582" i="1"/>
  <c r="J588" i="1"/>
  <c r="J594" i="1"/>
  <c r="J600" i="1"/>
  <c r="J606" i="1"/>
  <c r="J612" i="1"/>
  <c r="J618" i="1"/>
  <c r="J67" i="1"/>
  <c r="J73" i="1"/>
  <c r="J79" i="1"/>
  <c r="J85" i="1"/>
  <c r="J91" i="1"/>
  <c r="J97" i="1"/>
  <c r="J103" i="1"/>
  <c r="J109" i="1"/>
  <c r="J115" i="1"/>
  <c r="J121" i="1"/>
  <c r="J127" i="1"/>
  <c r="J133" i="1"/>
  <c r="J139" i="1"/>
  <c r="J145" i="1"/>
  <c r="J151" i="1"/>
  <c r="J157" i="1"/>
  <c r="J163" i="1"/>
  <c r="J169" i="1"/>
  <c r="J175" i="1"/>
  <c r="J181" i="1"/>
  <c r="J187" i="1"/>
  <c r="J193" i="1"/>
  <c r="J199" i="1"/>
  <c r="J205" i="1"/>
  <c r="J211" i="1"/>
  <c r="J217" i="1"/>
  <c r="J223" i="1"/>
  <c r="J229" i="1"/>
  <c r="J235" i="1"/>
  <c r="J241" i="1"/>
  <c r="J247" i="1"/>
  <c r="J253" i="1"/>
  <c r="J259" i="1"/>
  <c r="J265" i="1"/>
  <c r="J271" i="1"/>
  <c r="J277" i="1"/>
  <c r="J283" i="1"/>
  <c r="J289" i="1"/>
  <c r="J295" i="1"/>
  <c r="J301" i="1"/>
  <c r="J307" i="1"/>
  <c r="J313" i="1"/>
  <c r="J319" i="1"/>
  <c r="J325" i="1"/>
  <c r="J331" i="1"/>
  <c r="J337" i="1"/>
  <c r="J343" i="1"/>
  <c r="J349" i="1"/>
  <c r="J355" i="1"/>
  <c r="J361" i="1"/>
  <c r="J367" i="1"/>
  <c r="J373" i="1"/>
  <c r="J379" i="1"/>
  <c r="J385" i="1"/>
  <c r="J391" i="1"/>
  <c r="J397" i="1"/>
  <c r="J403" i="1"/>
  <c r="J409" i="1"/>
  <c r="J415" i="1"/>
  <c r="J421" i="1"/>
  <c r="J427" i="1"/>
  <c r="J433" i="1"/>
  <c r="J439" i="1"/>
  <c r="J445" i="1"/>
  <c r="J451" i="1"/>
  <c r="J457" i="1"/>
  <c r="J463" i="1"/>
  <c r="J469" i="1"/>
  <c r="J475" i="1"/>
  <c r="J481" i="1"/>
  <c r="J487" i="1"/>
  <c r="J493" i="1"/>
  <c r="J499" i="1"/>
  <c r="J505" i="1"/>
  <c r="J511" i="1"/>
  <c r="J517" i="1"/>
  <c r="J523" i="1"/>
  <c r="J529" i="1"/>
  <c r="J535" i="1"/>
  <c r="J541" i="1"/>
  <c r="J547" i="1"/>
  <c r="J553" i="1"/>
  <c r="J559" i="1"/>
  <c r="J565" i="1"/>
  <c r="J571" i="1"/>
  <c r="J577" i="1"/>
  <c r="J583" i="1"/>
  <c r="J589" i="1"/>
  <c r="J595" i="1"/>
  <c r="J601" i="1"/>
  <c r="J607" i="1"/>
  <c r="J613" i="1"/>
  <c r="J619" i="1"/>
  <c r="I2" i="1"/>
  <c r="I7" i="1"/>
  <c r="I12" i="1"/>
  <c r="I17" i="1"/>
  <c r="I22" i="1"/>
  <c r="I27" i="1"/>
  <c r="I32" i="1"/>
  <c r="I37" i="1"/>
  <c r="I42" i="1"/>
  <c r="I47" i="1"/>
  <c r="I52" i="1"/>
  <c r="I57" i="1"/>
  <c r="I62" i="1"/>
  <c r="I68" i="1"/>
  <c r="I74" i="1"/>
  <c r="I80" i="1"/>
  <c r="I86" i="1"/>
  <c r="I92" i="1"/>
  <c r="I98" i="1"/>
  <c r="I104" i="1"/>
  <c r="I110" i="1"/>
  <c r="I116" i="1"/>
  <c r="I122" i="1"/>
  <c r="I128" i="1"/>
  <c r="I134" i="1"/>
  <c r="I140" i="1"/>
  <c r="I146" i="1"/>
  <c r="I152" i="1"/>
  <c r="I158" i="1"/>
  <c r="I164" i="1"/>
  <c r="I170" i="1"/>
  <c r="I176" i="1"/>
  <c r="I182" i="1"/>
  <c r="I188" i="1"/>
  <c r="I194" i="1"/>
  <c r="I200" i="1"/>
  <c r="I206" i="1"/>
  <c r="I212" i="1"/>
  <c r="I218" i="1"/>
  <c r="I224" i="1"/>
  <c r="I230" i="1"/>
  <c r="I236" i="1"/>
  <c r="I242" i="1"/>
  <c r="I248" i="1"/>
  <c r="I254" i="1"/>
  <c r="I260" i="1"/>
  <c r="I266" i="1"/>
  <c r="I272" i="1"/>
  <c r="I278" i="1"/>
  <c r="I284" i="1"/>
  <c r="I290" i="1"/>
  <c r="I296" i="1"/>
  <c r="I302" i="1"/>
  <c r="I308" i="1"/>
  <c r="I314" i="1"/>
  <c r="I320" i="1"/>
  <c r="I326" i="1"/>
  <c r="I332" i="1"/>
  <c r="I338" i="1"/>
  <c r="I344" i="1"/>
  <c r="I350" i="1"/>
  <c r="I356" i="1"/>
  <c r="I362" i="1"/>
  <c r="I368" i="1"/>
  <c r="I374" i="1"/>
  <c r="I380" i="1"/>
  <c r="I386" i="1"/>
  <c r="I392" i="1"/>
  <c r="I398" i="1"/>
  <c r="I404" i="1"/>
  <c r="I410" i="1"/>
  <c r="I416" i="1"/>
  <c r="I422" i="1"/>
  <c r="I428" i="1"/>
  <c r="I434" i="1"/>
  <c r="I440" i="1"/>
  <c r="I446" i="1"/>
  <c r="I452" i="1"/>
  <c r="I458" i="1"/>
  <c r="I464" i="1"/>
  <c r="I470" i="1"/>
  <c r="I476" i="1"/>
  <c r="I482" i="1"/>
  <c r="I488" i="1"/>
  <c r="I494" i="1"/>
  <c r="I500" i="1"/>
  <c r="I506" i="1"/>
  <c r="I512" i="1"/>
  <c r="I518" i="1"/>
  <c r="I524" i="1"/>
  <c r="I530" i="1"/>
  <c r="I536" i="1"/>
  <c r="I542" i="1"/>
  <c r="I548" i="1"/>
  <c r="I554" i="1"/>
  <c r="I560" i="1"/>
  <c r="I566" i="1"/>
  <c r="I572" i="1"/>
  <c r="I578" i="1"/>
  <c r="I584" i="1"/>
  <c r="I590" i="1"/>
  <c r="I596" i="1"/>
  <c r="I602" i="1"/>
  <c r="I608" i="1"/>
  <c r="I614" i="1"/>
  <c r="I3" i="1"/>
  <c r="I8" i="1"/>
  <c r="I13" i="1"/>
  <c r="I18" i="1"/>
  <c r="I23" i="1"/>
  <c r="I28" i="1"/>
  <c r="I33" i="1"/>
  <c r="I38" i="1"/>
  <c r="I43" i="1"/>
  <c r="I48" i="1"/>
  <c r="I53" i="1"/>
  <c r="I58" i="1"/>
  <c r="I63" i="1"/>
  <c r="I69" i="1"/>
  <c r="I75" i="1"/>
  <c r="I81" i="1"/>
  <c r="I87" i="1"/>
  <c r="I93" i="1"/>
  <c r="I99" i="1"/>
  <c r="I105" i="1"/>
  <c r="I111" i="1"/>
  <c r="I117" i="1"/>
  <c r="I123" i="1"/>
  <c r="I129" i="1"/>
  <c r="I135" i="1"/>
  <c r="I141" i="1"/>
  <c r="I147" i="1"/>
  <c r="I153" i="1"/>
  <c r="I159" i="1"/>
  <c r="I165" i="1"/>
  <c r="I171" i="1"/>
  <c r="I177" i="1"/>
  <c r="I183" i="1"/>
  <c r="I189" i="1"/>
  <c r="I195" i="1"/>
  <c r="I201" i="1"/>
  <c r="I207" i="1"/>
  <c r="I213" i="1"/>
  <c r="I219" i="1"/>
  <c r="I225" i="1"/>
  <c r="I231" i="1"/>
  <c r="I237" i="1"/>
  <c r="I243" i="1"/>
  <c r="I249" i="1"/>
  <c r="I255" i="1"/>
  <c r="I261" i="1"/>
  <c r="I267" i="1"/>
  <c r="I273" i="1"/>
  <c r="I279" i="1"/>
  <c r="I285" i="1"/>
  <c r="I291" i="1"/>
  <c r="I297" i="1"/>
  <c r="I303" i="1"/>
  <c r="I309" i="1"/>
  <c r="I315" i="1"/>
  <c r="I321" i="1"/>
  <c r="I327" i="1"/>
  <c r="I333" i="1"/>
  <c r="I339" i="1"/>
  <c r="I345" i="1"/>
  <c r="I351" i="1"/>
  <c r="I357" i="1"/>
  <c r="I363" i="1"/>
  <c r="I369" i="1"/>
  <c r="I375" i="1"/>
  <c r="I381" i="1"/>
  <c r="I387" i="1"/>
  <c r="I393" i="1"/>
  <c r="I399" i="1"/>
  <c r="I405" i="1"/>
  <c r="I411" i="1"/>
  <c r="I417" i="1"/>
  <c r="I423" i="1"/>
  <c r="I429" i="1"/>
  <c r="I435" i="1"/>
  <c r="I441" i="1"/>
  <c r="I447" i="1"/>
  <c r="I453" i="1"/>
  <c r="I459" i="1"/>
  <c r="I465" i="1"/>
  <c r="I471" i="1"/>
  <c r="I477" i="1"/>
  <c r="I483" i="1"/>
  <c r="I489" i="1"/>
  <c r="I495" i="1"/>
  <c r="I501" i="1"/>
  <c r="I507" i="1"/>
  <c r="I513" i="1"/>
  <c r="I519" i="1"/>
  <c r="I525" i="1"/>
  <c r="I531" i="1"/>
  <c r="I537" i="1"/>
  <c r="I543" i="1"/>
  <c r="I549" i="1"/>
  <c r="I555" i="1"/>
  <c r="I561" i="1"/>
  <c r="I567" i="1"/>
  <c r="I573" i="1"/>
  <c r="I579" i="1"/>
  <c r="I585" i="1"/>
  <c r="I591" i="1"/>
  <c r="I597" i="1"/>
  <c r="I603" i="1"/>
  <c r="I609" i="1"/>
  <c r="I615" i="1"/>
  <c r="I4" i="1"/>
  <c r="I9" i="1"/>
  <c r="I14" i="1"/>
  <c r="I19" i="1"/>
  <c r="I24" i="1"/>
  <c r="I29" i="1"/>
  <c r="I34" i="1"/>
  <c r="I39" i="1"/>
  <c r="I44" i="1"/>
  <c r="I49" i="1"/>
  <c r="I54" i="1"/>
  <c r="I59" i="1"/>
  <c r="I64" i="1"/>
  <c r="I70" i="1"/>
  <c r="I76" i="1"/>
  <c r="I82" i="1"/>
  <c r="I88" i="1"/>
  <c r="I94" i="1"/>
  <c r="I100" i="1"/>
  <c r="I106" i="1"/>
  <c r="I112" i="1"/>
  <c r="I118" i="1"/>
  <c r="I124" i="1"/>
  <c r="I130" i="1"/>
  <c r="I136" i="1"/>
  <c r="I142" i="1"/>
  <c r="I148" i="1"/>
  <c r="I154" i="1"/>
  <c r="I160" i="1"/>
  <c r="I166" i="1"/>
  <c r="I172" i="1"/>
  <c r="I178" i="1"/>
  <c r="I184" i="1"/>
  <c r="I190" i="1"/>
  <c r="I196" i="1"/>
  <c r="I202" i="1"/>
  <c r="I208" i="1"/>
  <c r="I214" i="1"/>
  <c r="I220" i="1"/>
  <c r="I226" i="1"/>
  <c r="I232" i="1"/>
  <c r="I238" i="1"/>
  <c r="I244" i="1"/>
  <c r="I250" i="1"/>
  <c r="I256" i="1"/>
  <c r="I262" i="1"/>
  <c r="I268" i="1"/>
  <c r="I274" i="1"/>
  <c r="I280" i="1"/>
  <c r="I286" i="1"/>
  <c r="I292" i="1"/>
  <c r="I298" i="1"/>
  <c r="I304" i="1"/>
  <c r="I310" i="1"/>
  <c r="I316" i="1"/>
  <c r="I322" i="1"/>
  <c r="I328" i="1"/>
  <c r="I334" i="1"/>
  <c r="I340" i="1"/>
  <c r="I346" i="1"/>
  <c r="I352" i="1"/>
  <c r="I358" i="1"/>
  <c r="I364" i="1"/>
  <c r="I370" i="1"/>
  <c r="I376" i="1"/>
  <c r="I382" i="1"/>
  <c r="I388" i="1"/>
  <c r="I394" i="1"/>
  <c r="I400" i="1"/>
  <c r="I406" i="1"/>
  <c r="I412" i="1"/>
  <c r="I418" i="1"/>
  <c r="I424" i="1"/>
  <c r="I430" i="1"/>
  <c r="I436" i="1"/>
  <c r="I442" i="1"/>
  <c r="I448" i="1"/>
  <c r="I454" i="1"/>
  <c r="I460" i="1"/>
  <c r="I466" i="1"/>
  <c r="I472" i="1"/>
  <c r="I478" i="1"/>
  <c r="I484" i="1"/>
  <c r="I490" i="1"/>
  <c r="I496" i="1"/>
  <c r="I502" i="1"/>
  <c r="I508" i="1"/>
  <c r="I514" i="1"/>
  <c r="I520" i="1"/>
  <c r="I526" i="1"/>
  <c r="I532" i="1"/>
  <c r="I538" i="1"/>
  <c r="I544" i="1"/>
  <c r="I550" i="1"/>
  <c r="I556" i="1"/>
  <c r="I562" i="1"/>
  <c r="I568" i="1"/>
  <c r="I574" i="1"/>
  <c r="I580" i="1"/>
  <c r="I586" i="1"/>
  <c r="I592" i="1"/>
  <c r="I598" i="1"/>
  <c r="I604" i="1"/>
  <c r="I610" i="1"/>
  <c r="I616" i="1"/>
  <c r="I5" i="1"/>
  <c r="I10" i="1"/>
  <c r="I15" i="1"/>
  <c r="I20" i="1"/>
  <c r="I25" i="1"/>
  <c r="I30" i="1"/>
  <c r="I35" i="1"/>
  <c r="I40" i="1"/>
  <c r="I45" i="1"/>
  <c r="I50" i="1"/>
  <c r="I55" i="1"/>
  <c r="I60" i="1"/>
  <c r="I65" i="1"/>
  <c r="I71" i="1"/>
  <c r="I77" i="1"/>
  <c r="I83" i="1"/>
  <c r="I89" i="1"/>
  <c r="I95" i="1"/>
  <c r="I101" i="1"/>
  <c r="I107" i="1"/>
  <c r="I113" i="1"/>
  <c r="I119" i="1"/>
  <c r="I125" i="1"/>
  <c r="I131" i="1"/>
  <c r="I137" i="1"/>
  <c r="I143" i="1"/>
  <c r="I149" i="1"/>
  <c r="I155" i="1"/>
  <c r="I161" i="1"/>
  <c r="I167" i="1"/>
  <c r="I173" i="1"/>
  <c r="I179" i="1"/>
  <c r="I185" i="1"/>
  <c r="I191" i="1"/>
  <c r="I197" i="1"/>
  <c r="I203" i="1"/>
  <c r="I209" i="1"/>
  <c r="I215" i="1"/>
  <c r="I221" i="1"/>
  <c r="I227" i="1"/>
  <c r="I233" i="1"/>
  <c r="I239" i="1"/>
  <c r="I245" i="1"/>
  <c r="I251" i="1"/>
  <c r="I257" i="1"/>
  <c r="I263" i="1"/>
  <c r="I269" i="1"/>
  <c r="I275" i="1"/>
  <c r="I281" i="1"/>
  <c r="I287" i="1"/>
  <c r="I293" i="1"/>
  <c r="I299" i="1"/>
  <c r="I305" i="1"/>
  <c r="I311" i="1"/>
  <c r="I317" i="1"/>
  <c r="I323" i="1"/>
  <c r="I329" i="1"/>
  <c r="I335" i="1"/>
  <c r="I341" i="1"/>
  <c r="I347" i="1"/>
  <c r="I353" i="1"/>
  <c r="I359" i="1"/>
  <c r="I365" i="1"/>
  <c r="I371" i="1"/>
  <c r="I377" i="1"/>
  <c r="I383" i="1"/>
  <c r="I389" i="1"/>
  <c r="I395" i="1"/>
  <c r="I401" i="1"/>
  <c r="I407" i="1"/>
  <c r="I413" i="1"/>
  <c r="I419" i="1"/>
  <c r="I425" i="1"/>
  <c r="I431" i="1"/>
  <c r="I437" i="1"/>
  <c r="I443" i="1"/>
  <c r="I449" i="1"/>
  <c r="I455" i="1"/>
  <c r="I461" i="1"/>
  <c r="I467" i="1"/>
  <c r="I473" i="1"/>
  <c r="I479" i="1"/>
  <c r="I485" i="1"/>
  <c r="I491" i="1"/>
  <c r="I497" i="1"/>
  <c r="I503" i="1"/>
  <c r="I509" i="1"/>
  <c r="I515" i="1"/>
  <c r="I521" i="1"/>
  <c r="I527" i="1"/>
  <c r="I533" i="1"/>
  <c r="I539" i="1"/>
  <c r="I545" i="1"/>
  <c r="I551" i="1"/>
  <c r="I557" i="1"/>
  <c r="I563" i="1"/>
  <c r="I569" i="1"/>
  <c r="I575" i="1"/>
  <c r="I581" i="1"/>
  <c r="I587" i="1"/>
  <c r="I593" i="1"/>
  <c r="I599" i="1"/>
  <c r="I605" i="1"/>
  <c r="I611" i="1"/>
  <c r="I617" i="1"/>
  <c r="I6" i="1"/>
  <c r="I11" i="1"/>
  <c r="I16" i="1"/>
  <c r="I21" i="1"/>
  <c r="I26" i="1"/>
  <c r="I31" i="1"/>
  <c r="I36" i="1"/>
  <c r="I41" i="1"/>
  <c r="I46" i="1"/>
  <c r="I51" i="1"/>
  <c r="I56" i="1"/>
  <c r="I61" i="1"/>
  <c r="I66" i="1"/>
  <c r="I72" i="1"/>
  <c r="I78" i="1"/>
  <c r="I84" i="1"/>
  <c r="I90" i="1"/>
  <c r="I96" i="1"/>
  <c r="I102" i="1"/>
  <c r="I108" i="1"/>
  <c r="I114" i="1"/>
  <c r="I120" i="1"/>
  <c r="I126" i="1"/>
  <c r="I132" i="1"/>
  <c r="I138" i="1"/>
  <c r="I144" i="1"/>
  <c r="I150" i="1"/>
  <c r="I156" i="1"/>
  <c r="I162" i="1"/>
  <c r="I168" i="1"/>
  <c r="I174" i="1"/>
  <c r="I180" i="1"/>
  <c r="I186" i="1"/>
  <c r="I192" i="1"/>
  <c r="I198" i="1"/>
  <c r="I204" i="1"/>
  <c r="I210" i="1"/>
  <c r="I216" i="1"/>
  <c r="I222" i="1"/>
  <c r="I228" i="1"/>
  <c r="I234" i="1"/>
  <c r="I240" i="1"/>
  <c r="I246" i="1"/>
  <c r="I252" i="1"/>
  <c r="I258" i="1"/>
  <c r="I264" i="1"/>
  <c r="I270" i="1"/>
  <c r="I276" i="1"/>
  <c r="I282" i="1"/>
  <c r="I288" i="1"/>
  <c r="I294" i="1"/>
  <c r="I300" i="1"/>
  <c r="I306" i="1"/>
  <c r="I312" i="1"/>
  <c r="I318" i="1"/>
  <c r="I324" i="1"/>
  <c r="I330" i="1"/>
  <c r="I336" i="1"/>
  <c r="I342" i="1"/>
  <c r="I348" i="1"/>
  <c r="I354" i="1"/>
  <c r="I360" i="1"/>
  <c r="I366" i="1"/>
  <c r="I372" i="1"/>
  <c r="I378" i="1"/>
  <c r="I384" i="1"/>
  <c r="I390" i="1"/>
  <c r="I396" i="1"/>
  <c r="I402" i="1"/>
  <c r="I408" i="1"/>
  <c r="I414" i="1"/>
  <c r="I420" i="1"/>
  <c r="I426" i="1"/>
  <c r="I432" i="1"/>
  <c r="I438" i="1"/>
  <c r="I444" i="1"/>
  <c r="I450" i="1"/>
  <c r="I456" i="1"/>
  <c r="I462" i="1"/>
  <c r="I468" i="1"/>
  <c r="I474" i="1"/>
  <c r="I480" i="1"/>
  <c r="I486" i="1"/>
  <c r="I492" i="1"/>
  <c r="I498" i="1"/>
  <c r="I504" i="1"/>
  <c r="I510" i="1"/>
  <c r="I516" i="1"/>
  <c r="I522" i="1"/>
  <c r="I528" i="1"/>
  <c r="I534" i="1"/>
  <c r="I540" i="1"/>
  <c r="I546" i="1"/>
  <c r="I552" i="1"/>
  <c r="I558" i="1"/>
  <c r="I564" i="1"/>
  <c r="I570" i="1"/>
  <c r="I576" i="1"/>
  <c r="I582" i="1"/>
  <c r="I588" i="1"/>
  <c r="I594" i="1"/>
  <c r="I600" i="1"/>
  <c r="I606" i="1"/>
  <c r="I612" i="1"/>
  <c r="I618" i="1"/>
  <c r="I67" i="1"/>
  <c r="I73" i="1"/>
  <c r="I79" i="1"/>
  <c r="I85" i="1"/>
  <c r="I91" i="1"/>
  <c r="I97" i="1"/>
  <c r="I103" i="1"/>
  <c r="I109" i="1"/>
  <c r="I115" i="1"/>
  <c r="I121" i="1"/>
  <c r="I127" i="1"/>
  <c r="I133" i="1"/>
  <c r="I139" i="1"/>
  <c r="I145" i="1"/>
  <c r="I151" i="1"/>
  <c r="I157" i="1"/>
  <c r="I163" i="1"/>
  <c r="I169" i="1"/>
  <c r="I175" i="1"/>
  <c r="I181" i="1"/>
  <c r="I187" i="1"/>
  <c r="I193" i="1"/>
  <c r="I199" i="1"/>
  <c r="I205" i="1"/>
  <c r="I211" i="1"/>
  <c r="I217" i="1"/>
  <c r="I223" i="1"/>
  <c r="I229" i="1"/>
  <c r="I235" i="1"/>
  <c r="I241" i="1"/>
  <c r="I247" i="1"/>
  <c r="I253" i="1"/>
  <c r="I259" i="1"/>
  <c r="I265" i="1"/>
  <c r="I271" i="1"/>
  <c r="I277" i="1"/>
  <c r="I283" i="1"/>
  <c r="I289" i="1"/>
  <c r="I295" i="1"/>
  <c r="I301" i="1"/>
  <c r="I307" i="1"/>
  <c r="I313" i="1"/>
  <c r="I319" i="1"/>
  <c r="I325" i="1"/>
  <c r="I331" i="1"/>
  <c r="I337" i="1"/>
  <c r="I343" i="1"/>
  <c r="I349" i="1"/>
  <c r="I355" i="1"/>
  <c r="I361" i="1"/>
  <c r="I367" i="1"/>
  <c r="I373" i="1"/>
  <c r="I379" i="1"/>
  <c r="I385" i="1"/>
  <c r="I391" i="1"/>
  <c r="I397" i="1"/>
  <c r="I403" i="1"/>
  <c r="I409" i="1"/>
  <c r="I415" i="1"/>
  <c r="I421" i="1"/>
  <c r="I427" i="1"/>
  <c r="I433" i="1"/>
  <c r="I439" i="1"/>
  <c r="I445" i="1"/>
  <c r="I451" i="1"/>
  <c r="I457" i="1"/>
  <c r="I463" i="1"/>
  <c r="I469" i="1"/>
  <c r="I475" i="1"/>
  <c r="I481" i="1"/>
  <c r="I487" i="1"/>
  <c r="I493" i="1"/>
  <c r="I499" i="1"/>
  <c r="I505" i="1"/>
  <c r="I511" i="1"/>
  <c r="I517" i="1"/>
  <c r="I523" i="1"/>
  <c r="I529" i="1"/>
  <c r="I535" i="1"/>
  <c r="I541" i="1"/>
  <c r="I547" i="1"/>
  <c r="I553" i="1"/>
  <c r="I559" i="1"/>
  <c r="I565" i="1"/>
  <c r="I571" i="1"/>
  <c r="I577" i="1"/>
  <c r="I583" i="1"/>
  <c r="I589" i="1"/>
  <c r="I595" i="1"/>
  <c r="I601" i="1"/>
  <c r="I607" i="1"/>
  <c r="I613" i="1"/>
  <c r="I619" i="1"/>
  <c r="L3" i="10"/>
  <c r="J45" i="10"/>
  <c r="I45" i="10"/>
  <c r="E45" i="10"/>
  <c r="H45" i="10"/>
  <c r="F45" i="10"/>
  <c r="G45" i="10"/>
  <c r="M69" i="10" l="1"/>
  <c r="L69" i="10"/>
  <c r="M67" i="10"/>
  <c r="L67" i="10"/>
  <c r="M68" i="10"/>
  <c r="L68" i="10"/>
  <c r="G66" i="10"/>
  <c r="G67" i="10"/>
  <c r="G68" i="10"/>
  <c r="G69" i="10"/>
  <c r="F66" i="10"/>
  <c r="F67" i="10"/>
  <c r="F68" i="10"/>
  <c r="F69" i="10"/>
  <c r="H66" i="10"/>
  <c r="H67" i="10"/>
  <c r="H68" i="10"/>
  <c r="H69" i="10"/>
  <c r="I66" i="10"/>
  <c r="I67" i="10"/>
  <c r="I68" i="10"/>
  <c r="I69" i="10"/>
  <c r="J66" i="10"/>
  <c r="J67" i="10"/>
  <c r="J68" i="10"/>
  <c r="J69" i="10"/>
  <c r="K69" i="10"/>
  <c r="K68" i="10"/>
  <c r="K67" i="10"/>
  <c r="E69" i="10"/>
  <c r="E68" i="10"/>
  <c r="E67" i="10"/>
  <c r="E66" i="10"/>
  <c r="D69" i="10"/>
  <c r="B69" i="10"/>
  <c r="C67" i="10"/>
  <c r="B66" i="10"/>
  <c r="C68" i="10"/>
  <c r="C59" i="10"/>
  <c r="D59" i="10" s="1"/>
  <c r="B65" i="10"/>
  <c r="D62" i="10"/>
  <c r="B62" i="10" s="1"/>
  <c r="B61" i="10"/>
  <c r="B55" i="10"/>
  <c r="B49" i="10"/>
  <c r="B51" i="10"/>
  <c r="L39" i="10"/>
  <c r="K39" i="10"/>
  <c r="J39" i="10"/>
  <c r="M61" i="10"/>
  <c r="M49" i="10"/>
  <c r="M59" i="10"/>
  <c r="M55" i="10"/>
  <c r="M51" i="10"/>
  <c r="M58" i="10"/>
  <c r="M54" i="10"/>
  <c r="M50" i="10"/>
  <c r="M46" i="10"/>
  <c r="L61" i="10"/>
  <c r="L59" i="10"/>
  <c r="L58" i="10"/>
  <c r="L55" i="10"/>
  <c r="L54" i="10"/>
  <c r="L51" i="10"/>
  <c r="L50" i="10"/>
  <c r="L49" i="10"/>
  <c r="L46" i="10"/>
  <c r="K61" i="10"/>
  <c r="K59" i="10"/>
  <c r="K58" i="10"/>
  <c r="K55" i="10"/>
  <c r="K54" i="10"/>
  <c r="K51" i="10"/>
  <c r="K50" i="10"/>
  <c r="K49" i="10"/>
  <c r="K46" i="10"/>
  <c r="J58" i="10"/>
  <c r="J54" i="10"/>
  <c r="J50" i="10"/>
  <c r="J46" i="10"/>
  <c r="M39" i="10"/>
  <c r="G39" i="10"/>
  <c r="F39" i="10"/>
  <c r="F62" i="10" s="1"/>
  <c r="H39" i="10"/>
  <c r="I39" i="10"/>
  <c r="E39" i="10"/>
  <c r="E62" i="10" s="1"/>
  <c r="D46" i="10"/>
  <c r="B46" i="10" s="1"/>
  <c r="D50" i="10"/>
  <c r="B50" i="10" s="1"/>
  <c r="G62" i="10"/>
  <c r="L65" i="10"/>
  <c r="L62" i="10"/>
  <c r="K65" i="10"/>
  <c r="K62" i="10"/>
  <c r="M65" i="10"/>
  <c r="M62" i="10"/>
  <c r="J65" i="10"/>
  <c r="J62" i="10"/>
  <c r="D54" i="10"/>
  <c r="B54" i="10" s="1"/>
  <c r="D58" i="10"/>
  <c r="B58" i="10" s="1"/>
  <c r="C52" i="10"/>
  <c r="C56" i="10"/>
  <c r="C60" i="10"/>
  <c r="C63" i="10"/>
  <c r="J63" i="10" s="1"/>
  <c r="C64" i="10"/>
  <c r="M64" i="10" s="1"/>
  <c r="C47" i="10"/>
  <c r="C48" i="10"/>
  <c r="C53" i="10"/>
  <c r="C57" i="10"/>
  <c r="C40" i="10"/>
  <c r="D40" i="10" s="1"/>
  <c r="C41" i="10"/>
  <c r="D41" i="10" s="1"/>
  <c r="C42" i="10"/>
  <c r="D42" i="10" s="1"/>
  <c r="G50" i="7"/>
  <c r="G49" i="7"/>
  <c r="G47" i="7"/>
  <c r="G46" i="7"/>
  <c r="G45" i="7"/>
  <c r="G44" i="7"/>
  <c r="G42" i="7"/>
  <c r="G41" i="7"/>
  <c r="G40" i="7"/>
  <c r="G39" i="7"/>
  <c r="G37" i="7"/>
  <c r="G36" i="7"/>
  <c r="G35" i="7"/>
  <c r="G34" i="7"/>
  <c r="G12" i="7"/>
  <c r="G11" i="7"/>
  <c r="G10" i="7"/>
  <c r="G9" i="7"/>
  <c r="G17" i="7"/>
  <c r="G16" i="7"/>
  <c r="G15" i="7"/>
  <c r="G14" i="7"/>
  <c r="G22" i="7"/>
  <c r="G21" i="7"/>
  <c r="G20" i="7"/>
  <c r="G19" i="7"/>
  <c r="G32" i="7"/>
  <c r="G31" i="7"/>
  <c r="G30" i="7"/>
  <c r="G29" i="7"/>
  <c r="G27" i="7"/>
  <c r="G26" i="7"/>
  <c r="G25" i="7"/>
  <c r="G24" i="7"/>
  <c r="K64" i="10" l="1"/>
  <c r="D67" i="10"/>
  <c r="B67" i="10"/>
  <c r="D68" i="10"/>
  <c r="B68" i="10"/>
  <c r="B59" i="10"/>
  <c r="J64" i="10"/>
  <c r="I62" i="10"/>
  <c r="K63" i="10"/>
  <c r="L63" i="10"/>
  <c r="H62" i="10"/>
  <c r="D64" i="10"/>
  <c r="B64" i="10" s="1"/>
  <c r="L64" i="10"/>
  <c r="D63" i="10"/>
  <c r="B63" i="10"/>
  <c r="M63" i="10"/>
  <c r="E54" i="10"/>
  <c r="L60" i="10"/>
  <c r="M56" i="10"/>
  <c r="I50" i="10"/>
  <c r="H46" i="10"/>
  <c r="F46" i="10"/>
  <c r="J40" i="10"/>
  <c r="J59" i="10" s="1"/>
  <c r="K41" i="10"/>
  <c r="K47" i="10"/>
  <c r="L48" i="10"/>
  <c r="L52" i="10"/>
  <c r="I40" i="10"/>
  <c r="I51" i="10" s="1"/>
  <c r="L47" i="10"/>
  <c r="D53" i="10"/>
  <c r="B53" i="10" s="1"/>
  <c r="K42" i="10"/>
  <c r="E42" i="10"/>
  <c r="E49" i="10" s="1"/>
  <c r="L42" i="10"/>
  <c r="H42" i="10"/>
  <c r="F42" i="10"/>
  <c r="G42" i="10"/>
  <c r="G49" i="10" s="1"/>
  <c r="M60" i="10"/>
  <c r="M42" i="10"/>
  <c r="D47" i="10"/>
  <c r="D56" i="10"/>
  <c r="B56" i="10" s="1"/>
  <c r="E40" i="10"/>
  <c r="E59" i="10" s="1"/>
  <c r="J42" i="10"/>
  <c r="J61" i="10" s="1"/>
  <c r="L40" i="10"/>
  <c r="I42" i="10"/>
  <c r="I57" i="10" s="1"/>
  <c r="H41" i="10"/>
  <c r="H64" i="10" s="1"/>
  <c r="F41" i="10"/>
  <c r="G41" i="10"/>
  <c r="M40" i="10"/>
  <c r="K48" i="10"/>
  <c r="K52" i="10"/>
  <c r="K56" i="10"/>
  <c r="K60" i="10"/>
  <c r="L56" i="10"/>
  <c r="M53" i="10"/>
  <c r="D48" i="10"/>
  <c r="B48" i="10" s="1"/>
  <c r="D60" i="10"/>
  <c r="B60" i="10" s="1"/>
  <c r="E41" i="10"/>
  <c r="J41" i="10"/>
  <c r="J60" i="10" s="1"/>
  <c r="D57" i="10"/>
  <c r="B57" i="10" s="1"/>
  <c r="D52" i="10"/>
  <c r="K40" i="10"/>
  <c r="L41" i="10"/>
  <c r="I41" i="10"/>
  <c r="I48" i="10" s="1"/>
  <c r="H40" i="10"/>
  <c r="H47" i="10" s="1"/>
  <c r="F40" i="10"/>
  <c r="F47" i="10" s="1"/>
  <c r="G40" i="10"/>
  <c r="M41" i="10"/>
  <c r="K53" i="10"/>
  <c r="K57" i="10"/>
  <c r="L53" i="10"/>
  <c r="L57" i="10"/>
  <c r="M57" i="10"/>
  <c r="G46" i="10"/>
  <c r="M47" i="10"/>
  <c r="M48" i="10"/>
  <c r="M52" i="10"/>
  <c r="J49" i="10"/>
  <c r="J53" i="10"/>
  <c r="J57" i="10"/>
  <c r="H57" i="10"/>
  <c r="F57" i="10"/>
  <c r="J47" i="10"/>
  <c r="J51" i="10"/>
  <c r="J55" i="10"/>
  <c r="J48" i="10"/>
  <c r="J52" i="10"/>
  <c r="J56" i="10"/>
  <c r="I59" i="10"/>
  <c r="I58" i="10"/>
  <c r="I46" i="10"/>
  <c r="I54" i="10"/>
  <c r="F60" i="10"/>
  <c r="F59" i="10"/>
  <c r="G59" i="10"/>
  <c r="G55" i="10"/>
  <c r="H58" i="10"/>
  <c r="H54" i="10"/>
  <c r="H50" i="10"/>
  <c r="F58" i="10"/>
  <c r="F54" i="10"/>
  <c r="F50" i="10"/>
  <c r="G58" i="10"/>
  <c r="G54" i="10"/>
  <c r="G50" i="10"/>
  <c r="E46" i="10"/>
  <c r="E50" i="10"/>
  <c r="E58" i="10"/>
  <c r="F53" i="10" l="1"/>
  <c r="G47" i="10"/>
  <c r="I52" i="10"/>
  <c r="F49" i="10"/>
  <c r="E53" i="10"/>
  <c r="E48" i="10"/>
  <c r="E47" i="10"/>
  <c r="I55" i="10"/>
  <c r="I49" i="10"/>
  <c r="E60" i="10"/>
  <c r="E51" i="10"/>
  <c r="E52" i="10"/>
  <c r="F51" i="10"/>
  <c r="H60" i="10"/>
  <c r="F55" i="10"/>
  <c r="G64" i="10"/>
  <c r="H59" i="10"/>
  <c r="F56" i="10"/>
  <c r="F61" i="10"/>
  <c r="F65" i="10"/>
  <c r="F63" i="10"/>
  <c r="I63" i="10"/>
  <c r="H61" i="10"/>
  <c r="H65" i="10"/>
  <c r="H63" i="10"/>
  <c r="E63" i="10"/>
  <c r="F64" i="10"/>
  <c r="I53" i="10"/>
  <c r="I65" i="10"/>
  <c r="G61" i="10"/>
  <c r="G65" i="10"/>
  <c r="E57" i="10"/>
  <c r="E65" i="10"/>
  <c r="G63" i="10"/>
  <c r="I64" i="10"/>
  <c r="E64" i="10"/>
  <c r="I60" i="10"/>
  <c r="G56" i="10"/>
  <c r="H52" i="10"/>
  <c r="I61" i="10"/>
  <c r="G60" i="10"/>
  <c r="H56" i="10"/>
  <c r="G57" i="10"/>
  <c r="G51" i="10"/>
  <c r="H55" i="10"/>
  <c r="H49" i="10"/>
  <c r="H53" i="10"/>
  <c r="I56" i="10"/>
  <c r="I47" i="10"/>
  <c r="E56" i="10"/>
  <c r="H51" i="10"/>
  <c r="G52" i="10"/>
  <c r="B52" i="10"/>
  <c r="F52" i="10"/>
  <c r="G53" i="10"/>
  <c r="F48" i="10"/>
  <c r="B47" i="10"/>
  <c r="H48" i="10"/>
  <c r="G48" i="10"/>
  <c r="E55" i="10"/>
  <c r="E61" i="10" l="1"/>
  <c r="A44" i="10" s="1"/>
</calcChain>
</file>

<file path=xl/connections.xml><?xml version="1.0" encoding="utf-8"?>
<connections xmlns="http://schemas.openxmlformats.org/spreadsheetml/2006/main">
  <connection id="1" name="LinkedTable_tData" type="102" refreshedVersion="6" minRefreshableVersion="5">
    <extLst>
      <ext xmlns:x15="http://schemas.microsoft.com/office/spreadsheetml/2010/11/main" uri="{DE250136-89BD-433C-8126-D09CA5730AF9}">
        <x15:connection id="tData">
          <x15:rangePr sourceName="_xlcn.LinkedTable_tData"/>
        </x15:connection>
      </ext>
    </extLst>
  </connection>
  <connection id="2"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<sst xmlns="http://schemas.openxmlformats.org/spreadsheetml/2006/main" count="2192" uniqueCount="64">
  <si>
    <t>datum</t>
  </si>
  <si>
    <t>förbrukning</t>
  </si>
  <si>
    <t>hi</t>
  </si>
  <si>
    <t>lo</t>
  </si>
  <si>
    <t>anläggning</t>
  </si>
  <si>
    <t>temp</t>
  </si>
  <si>
    <t>typ</t>
  </si>
  <si>
    <t>CSV_namn</t>
  </si>
  <si>
    <t>8_fast</t>
  </si>
  <si>
    <t>elförbruk</t>
  </si>
  <si>
    <t>TS_735999102105562264.cons</t>
  </si>
  <si>
    <t>6_fast</t>
  </si>
  <si>
    <t>TS_735999102105575172.cons</t>
  </si>
  <si>
    <t>4_fast</t>
  </si>
  <si>
    <t>TS_735999102105588486.cons</t>
  </si>
  <si>
    <t>10_fast</t>
  </si>
  <si>
    <t>TS_735999102107036329.cons</t>
  </si>
  <si>
    <t>TS_735999102109247037.cons</t>
  </si>
  <si>
    <t>Row Labels</t>
  </si>
  <si>
    <t>Grand Total</t>
  </si>
  <si>
    <t>2009</t>
  </si>
  <si>
    <t>Qtr1</t>
  </si>
  <si>
    <t>jan</t>
  </si>
  <si>
    <t>feb</t>
  </si>
  <si>
    <t>mar</t>
  </si>
  <si>
    <t>Qtr2</t>
  </si>
  <si>
    <t>apr</t>
  </si>
  <si>
    <t>maj</t>
  </si>
  <si>
    <t>jun</t>
  </si>
  <si>
    <t>Qtr3</t>
  </si>
  <si>
    <t>jul</t>
  </si>
  <si>
    <t>aug</t>
  </si>
  <si>
    <t>sep</t>
  </si>
  <si>
    <t>Qtr4</t>
  </si>
  <si>
    <t>okt</t>
  </si>
  <si>
    <t>nov</t>
  </si>
  <si>
    <t>dec</t>
  </si>
  <si>
    <t>2010</t>
  </si>
  <si>
    <t>2011</t>
  </si>
  <si>
    <t>2012</t>
  </si>
  <si>
    <t>2013</t>
  </si>
  <si>
    <t>2014</t>
  </si>
  <si>
    <t>2015</t>
  </si>
  <si>
    <t>2016</t>
  </si>
  <si>
    <t>Sum of förbrukning</t>
  </si>
  <si>
    <t>Column Labels</t>
  </si>
  <si>
    <t>Förbrukning summa månadsvis</t>
  </si>
  <si>
    <t>Kvartals-jämförelse (årsvis)</t>
  </si>
  <si>
    <t>Års-jämförelser</t>
  </si>
  <si>
    <t>Basår</t>
  </si>
  <si>
    <t>Sum of hi</t>
  </si>
  <si>
    <t>Sum of lo</t>
  </si>
  <si>
    <t>Average of temp</t>
  </si>
  <si>
    <t>Max of temp</t>
  </si>
  <si>
    <t>Min of temp</t>
  </si>
  <si>
    <t>2017</t>
  </si>
  <si>
    <t>8_bvp</t>
  </si>
  <si>
    <t>v1.6
2017-11-01</t>
  </si>
  <si>
    <t>ÅR</t>
  </si>
  <si>
    <t>KVARTAL</t>
  </si>
  <si>
    <t>År</t>
  </si>
  <si>
    <t>Mån</t>
  </si>
  <si>
    <t>Datum</t>
  </si>
  <si>
    <t>v1.61
2018-01-03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</si>
</sst>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8"/>
      <color theme="3"/>
      <name val="Calibri Light"/>
      <family val="2"/>
      <scheme val="major"/>
    </font>
    <font>
      <b/>
      <sz val="36"/>
      <color theme="9"/>
      <name val="Calibri Light"/>
      <family val="2"/>
      <scheme val="major"/>
    </font>
    <font>
      <b/>
      <sz val="26"/>
      <color theme="3"/>
      <name val="Cambria"/>
      <family val="1"/>
    </font>
    <font>
      <b/>
      <sz val="26"/>
      <color theme="5"/>
      <name val="Cambria"/>
      <family val="1"/>
    </font>
    <font>
      <sz val="14"/>
      <color theme="1"/>
      <name val="Castellar"/>
      <family val="1"/>
    </font>
    <font>
      <sz val="8"/>
      <color theme="1"/>
      <name val="Castellar"/>
      <family val="1"/>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14" fontId="0" fillId="0" borderId="0" xfId="0" applyNumberFormat="1" applyAlignment="1">
      <alignment horizontal="left" indent="2"/>
    </xf>
    <xf numFmtId="3" fontId="0" fillId="0" borderId="0" xfId="0" applyNumberFormat="1"/>
    <xf numFmtId="0" fontId="2" fillId="0" borderId="0" xfId="1" applyFont="1"/>
    <xf numFmtId="9" fontId="0" fillId="0" borderId="0" xfId="0" applyNumberFormat="1"/>
    <xf numFmtId="0" fontId="3" fillId="0" borderId="0" xfId="1" applyFont="1"/>
    <xf numFmtId="0" fontId="4" fillId="0" borderId="0" xfId="1" applyFont="1"/>
    <xf numFmtId="0" fontId="5" fillId="0" borderId="0" xfId="0" applyFont="1" applyAlignment="1">
      <alignment horizontal="right" vertical="center"/>
    </xf>
    <xf numFmtId="0" fontId="5" fillId="0" borderId="0" xfId="0" applyFont="1" applyAlignment="1">
      <alignment horizontal="center" vertical="center"/>
    </xf>
    <xf numFmtId="164" fontId="0" fillId="0" borderId="0" xfId="0" applyNumberFormat="1"/>
    <xf numFmtId="0" fontId="6" fillId="0" borderId="0" xfId="0" applyFont="1" applyAlignment="1">
      <alignment horizontal="center" vertical="center" wrapText="1"/>
    </xf>
    <xf numFmtId="4" fontId="0" fillId="0" borderId="0" xfId="0" applyNumberFormat="1"/>
    <xf numFmtId="0" fontId="0" fillId="0" borderId="0" xfId="0" applyNumberFormat="1"/>
    <xf numFmtId="0" fontId="0" fillId="0" borderId="0" xfId="0" applyAlignment="1">
      <alignment horizontal="center" wrapText="1"/>
    </xf>
  </cellXfs>
  <cellStyles count="2">
    <cellStyle name="Normal" xfId="0" builtinId="0"/>
    <cellStyle name="Title" xfId="1" builtinId="15"/>
  </cellStyles>
  <dxfs count="3">
    <dxf>
      <numFmt numFmtId="0" formatCode="General"/>
    </dxf>
    <dxf>
      <numFmt numFmtId="0" formatCode="General"/>
    </dxf>
    <dxf>
      <numFmt numFmtId="19" formatCode="yyyy/mm/dd"/>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26" Type="http://schemas.openxmlformats.org/officeDocument/2006/relationships/styles" Target="styles.xml"/><Relationship Id="rId39" Type="http://schemas.openxmlformats.org/officeDocument/2006/relationships/customXml" Target="../customXml/item10.xml"/><Relationship Id="rId3" Type="http://schemas.openxmlformats.org/officeDocument/2006/relationships/worksheet" Target="worksheets/sheet3.xml"/><Relationship Id="rId21" Type="http://schemas.microsoft.com/office/2011/relationships/timelineCache" Target="timelineCaches/timelineCache2.xml"/><Relationship Id="rId34" Type="http://schemas.openxmlformats.org/officeDocument/2006/relationships/customXml" Target="../customXml/item5.xml"/><Relationship Id="rId42" Type="http://schemas.openxmlformats.org/officeDocument/2006/relationships/customXml" Target="../customXml/item13.xml"/><Relationship Id="rId47" Type="http://schemas.openxmlformats.org/officeDocument/2006/relationships/customXml" Target="../customXml/item18.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2" Type="http://schemas.openxmlformats.org/officeDocument/2006/relationships/worksheet" Target="worksheets/sheet2.xml"/><Relationship Id="rId16" Type="http://schemas.microsoft.com/office/2007/relationships/slicerCache" Target="slicerCaches/slicerCache6.xml"/><Relationship Id="rId20" Type="http://schemas.microsoft.com/office/2011/relationships/timelineCache" Target="timelineCaches/timelineCache1.xml"/><Relationship Id="rId29" Type="http://schemas.openxmlformats.org/officeDocument/2006/relationships/calcChain" Target="calcChain.xml"/><Relationship Id="rId41"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 Type="http://schemas.openxmlformats.org/officeDocument/2006/relationships/worksheet" Target="worksheets/sheet5.xml"/><Relationship Id="rId15" Type="http://schemas.microsoft.com/office/2007/relationships/slicerCache" Target="slicerCaches/slicerCache5.xml"/><Relationship Id="rId23" Type="http://schemas.microsoft.com/office/2011/relationships/timelineCache" Target="timelineCaches/timelineCache4.xml"/><Relationship Id="rId28" Type="http://schemas.openxmlformats.org/officeDocument/2006/relationships/powerPivotData" Target="model/item.data"/><Relationship Id="rId36" Type="http://schemas.openxmlformats.org/officeDocument/2006/relationships/customXml" Target="../customXml/item7.xml"/><Relationship Id="rId10" Type="http://schemas.openxmlformats.org/officeDocument/2006/relationships/pivotCacheDefinition" Target="pivotCache/pivotCacheDefinition1.xml"/><Relationship Id="rId19" Type="http://schemas.microsoft.com/office/2007/relationships/slicerCache" Target="slicerCaches/slicerCache9.xml"/><Relationship Id="rId31" Type="http://schemas.openxmlformats.org/officeDocument/2006/relationships/customXml" Target="../customXml/item2.xml"/><Relationship Id="rId44"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microsoft.com/office/2011/relationships/timelineCache" Target="timelineCaches/timelineCache3.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[brf ekoxen, el-förbrukning - månad_10.xlsx]SUM_data!ptSum</c:name>
    <c:fmtId val="7"/>
  </c:pivotSource>
  <c:chart>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SUM_data!$B$1:$B$2</c:f>
              <c:strCache>
                <c:ptCount val="1"/>
                <c:pt idx="0">
                  <c:v>10_fast</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multiLvlStrRef>
              <c:f>SUM_data!$A$3:$A$88</c:f>
              <c:multiLvlStrCache>
                <c:ptCount val="60"/>
                <c:lvl>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c:v>
                  </c:pt>
                  <c:pt idx="18">
                    <c:v>jul</c:v>
                  </c:pt>
                  <c:pt idx="19">
                    <c:v>aug</c:v>
                  </c:pt>
                  <c:pt idx="20">
                    <c:v>sep</c:v>
                  </c:pt>
                  <c:pt idx="21">
                    <c:v>okt</c:v>
                  </c:pt>
                  <c:pt idx="22">
                    <c:v>nov</c:v>
                  </c:pt>
                  <c:pt idx="23">
                    <c:v>dec</c:v>
                  </c:pt>
                  <c:pt idx="24">
                    <c:v>jan</c:v>
                  </c:pt>
                  <c:pt idx="25">
                    <c:v>feb</c:v>
                  </c:pt>
                  <c:pt idx="26">
                    <c:v>mar</c:v>
                  </c:pt>
                  <c:pt idx="27">
                    <c:v>apr</c:v>
                  </c:pt>
                  <c:pt idx="28">
                    <c:v>maj</c:v>
                  </c:pt>
                  <c:pt idx="29">
                    <c:v>jun</c:v>
                  </c:pt>
                  <c:pt idx="30">
                    <c:v>jul</c:v>
                  </c:pt>
                  <c:pt idx="31">
                    <c:v>aug</c:v>
                  </c:pt>
                  <c:pt idx="32">
                    <c:v>sep</c:v>
                  </c:pt>
                  <c:pt idx="33">
                    <c:v>okt</c:v>
                  </c:pt>
                  <c:pt idx="34">
                    <c:v>nov</c:v>
                  </c:pt>
                  <c:pt idx="35">
                    <c:v>dec</c:v>
                  </c:pt>
                  <c:pt idx="36">
                    <c:v>jan</c:v>
                  </c:pt>
                  <c:pt idx="37">
                    <c:v>feb</c:v>
                  </c:pt>
                  <c:pt idx="38">
                    <c:v>mar</c:v>
                  </c:pt>
                  <c:pt idx="39">
                    <c:v>apr</c:v>
                  </c:pt>
                  <c:pt idx="40">
                    <c:v>maj</c:v>
                  </c:pt>
                  <c:pt idx="41">
                    <c:v>jun</c:v>
                  </c:pt>
                  <c:pt idx="42">
                    <c:v>jul</c:v>
                  </c:pt>
                  <c:pt idx="43">
                    <c:v>aug</c:v>
                  </c:pt>
                  <c:pt idx="44">
                    <c:v>sep</c:v>
                  </c:pt>
                  <c:pt idx="45">
                    <c:v>okt</c:v>
                  </c:pt>
                  <c:pt idx="46">
                    <c:v>nov</c:v>
                  </c:pt>
                  <c:pt idx="47">
                    <c:v>dec</c:v>
                  </c:pt>
                  <c:pt idx="48">
                    <c:v>jan</c:v>
                  </c:pt>
                  <c:pt idx="49">
                    <c:v>feb</c:v>
                  </c:pt>
                  <c:pt idx="50">
                    <c:v>mar</c:v>
                  </c:pt>
                  <c:pt idx="51">
                    <c:v>apr</c:v>
                  </c:pt>
                  <c:pt idx="52">
                    <c:v>maj</c:v>
                  </c:pt>
                  <c:pt idx="53">
                    <c:v>jun</c:v>
                  </c:pt>
                  <c:pt idx="54">
                    <c:v>jul</c:v>
                  </c:pt>
                  <c:pt idx="55">
                    <c:v>aug</c:v>
                  </c:pt>
                  <c:pt idx="56">
                    <c:v>sep</c:v>
                  </c:pt>
                  <c:pt idx="57">
                    <c:v>okt</c:v>
                  </c:pt>
                  <c:pt idx="58">
                    <c:v>nov</c:v>
                  </c:pt>
                  <c:pt idx="59">
                    <c:v>dec</c:v>
                  </c:pt>
                </c:lvl>
                <c:lvl>
                  <c:pt idx="0">
                    <c:v>Qtr1</c:v>
                  </c:pt>
                  <c:pt idx="3">
                    <c:v>Qtr2</c:v>
                  </c:pt>
                  <c:pt idx="6">
                    <c:v>Qtr3</c:v>
                  </c:pt>
                  <c:pt idx="9">
                    <c:v>Qtr4</c:v>
                  </c:pt>
                  <c:pt idx="12">
                    <c:v>Qtr1</c:v>
                  </c:pt>
                  <c:pt idx="15">
                    <c:v>Qtr2</c:v>
                  </c:pt>
                  <c:pt idx="18">
                    <c:v>Qtr3</c:v>
                  </c:pt>
                  <c:pt idx="21">
                    <c:v>Qtr4</c:v>
                  </c:pt>
                  <c:pt idx="24">
                    <c:v>Qtr1</c:v>
                  </c:pt>
                  <c:pt idx="27">
                    <c:v>Qtr2</c:v>
                  </c:pt>
                  <c:pt idx="30">
                    <c:v>Qtr3</c:v>
                  </c:pt>
                  <c:pt idx="33">
                    <c:v>Qtr4</c:v>
                  </c:pt>
                  <c:pt idx="36">
                    <c:v>Qtr1</c:v>
                  </c:pt>
                  <c:pt idx="39">
                    <c:v>Qtr2</c:v>
                  </c:pt>
                  <c:pt idx="42">
                    <c:v>Qtr3</c:v>
                  </c:pt>
                  <c:pt idx="45">
                    <c:v>Qtr4</c:v>
                  </c:pt>
                  <c:pt idx="48">
                    <c:v>Qtr1</c:v>
                  </c:pt>
                  <c:pt idx="51">
                    <c:v>Qtr2</c:v>
                  </c:pt>
                  <c:pt idx="54">
                    <c:v>Qtr3</c:v>
                  </c:pt>
                  <c:pt idx="57">
                    <c:v>Qtr4</c:v>
                  </c:pt>
                </c:lvl>
                <c:lvl>
                  <c:pt idx="0">
                    <c:v>2013</c:v>
                  </c:pt>
                  <c:pt idx="12">
                    <c:v>2014</c:v>
                  </c:pt>
                  <c:pt idx="24">
                    <c:v>2015</c:v>
                  </c:pt>
                  <c:pt idx="36">
                    <c:v>2016</c:v>
                  </c:pt>
                  <c:pt idx="48">
                    <c:v>2017</c:v>
                  </c:pt>
                </c:lvl>
              </c:multiLvlStrCache>
            </c:multiLvlStrRef>
          </c:cat>
          <c:val>
            <c:numRef>
              <c:f>SUM_data!$B$3:$B$88</c:f>
              <c:numCache>
                <c:formatCode>#,##0</c:formatCode>
                <c:ptCount val="60"/>
                <c:pt idx="0">
                  <c:v>1480</c:v>
                </c:pt>
                <c:pt idx="1">
                  <c:v>1315</c:v>
                </c:pt>
                <c:pt idx="2">
                  <c:v>1547</c:v>
                </c:pt>
                <c:pt idx="3">
                  <c:v>1263</c:v>
                </c:pt>
                <c:pt idx="4">
                  <c:v>1259</c:v>
                </c:pt>
                <c:pt idx="5">
                  <c:v>1155</c:v>
                </c:pt>
                <c:pt idx="6">
                  <c:v>1023</c:v>
                </c:pt>
                <c:pt idx="7">
                  <c:v>1026</c:v>
                </c:pt>
                <c:pt idx="8">
                  <c:v>1202</c:v>
                </c:pt>
                <c:pt idx="9">
                  <c:v>1208</c:v>
                </c:pt>
                <c:pt idx="10">
                  <c:v>1267</c:v>
                </c:pt>
                <c:pt idx="11">
                  <c:v>1599</c:v>
                </c:pt>
                <c:pt idx="12">
                  <c:v>1608</c:v>
                </c:pt>
                <c:pt idx="13">
                  <c:v>1486</c:v>
                </c:pt>
                <c:pt idx="14">
                  <c:v>1512</c:v>
                </c:pt>
                <c:pt idx="15">
                  <c:v>1221</c:v>
                </c:pt>
                <c:pt idx="16">
                  <c:v>1158</c:v>
                </c:pt>
                <c:pt idx="17">
                  <c:v>953</c:v>
                </c:pt>
                <c:pt idx="18">
                  <c:v>1029</c:v>
                </c:pt>
                <c:pt idx="19">
                  <c:v>1065</c:v>
                </c:pt>
                <c:pt idx="20">
                  <c:v>1016</c:v>
                </c:pt>
                <c:pt idx="21">
                  <c:v>1513</c:v>
                </c:pt>
                <c:pt idx="22">
                  <c:v>1580</c:v>
                </c:pt>
                <c:pt idx="23">
                  <c:v>1605</c:v>
                </c:pt>
                <c:pt idx="24">
                  <c:v>1596</c:v>
                </c:pt>
                <c:pt idx="25">
                  <c:v>1463</c:v>
                </c:pt>
                <c:pt idx="26">
                  <c:v>1467</c:v>
                </c:pt>
                <c:pt idx="27">
                  <c:v>1236</c:v>
                </c:pt>
                <c:pt idx="28">
                  <c:v>1372</c:v>
                </c:pt>
                <c:pt idx="29">
                  <c:v>1164</c:v>
                </c:pt>
                <c:pt idx="30">
                  <c:v>1126</c:v>
                </c:pt>
                <c:pt idx="31">
                  <c:v>1153</c:v>
                </c:pt>
                <c:pt idx="32">
                  <c:v>1226</c:v>
                </c:pt>
                <c:pt idx="33">
                  <c:v>1400</c:v>
                </c:pt>
                <c:pt idx="34">
                  <c:v>1403</c:v>
                </c:pt>
                <c:pt idx="35">
                  <c:v>1705</c:v>
                </c:pt>
                <c:pt idx="36">
                  <c:v>1973</c:v>
                </c:pt>
                <c:pt idx="37">
                  <c:v>1612</c:v>
                </c:pt>
                <c:pt idx="38">
                  <c:v>1603</c:v>
                </c:pt>
                <c:pt idx="39">
                  <c:v>1415</c:v>
                </c:pt>
                <c:pt idx="40">
                  <c:v>1196</c:v>
                </c:pt>
                <c:pt idx="41">
                  <c:v>1078</c:v>
                </c:pt>
                <c:pt idx="42">
                  <c:v>986</c:v>
                </c:pt>
                <c:pt idx="43">
                  <c:v>1002</c:v>
                </c:pt>
                <c:pt idx="44">
                  <c:v>979</c:v>
                </c:pt>
                <c:pt idx="45">
                  <c:v>1208</c:v>
                </c:pt>
                <c:pt idx="46">
                  <c:v>1390</c:v>
                </c:pt>
                <c:pt idx="47">
                  <c:v>1660</c:v>
                </c:pt>
                <c:pt idx="48">
                  <c:v>743</c:v>
                </c:pt>
                <c:pt idx="49">
                  <c:v>858</c:v>
                </c:pt>
                <c:pt idx="50">
                  <c:v>1569</c:v>
                </c:pt>
                <c:pt idx="51">
                  <c:v>1417</c:v>
                </c:pt>
                <c:pt idx="52">
                  <c:v>1196</c:v>
                </c:pt>
                <c:pt idx="53">
                  <c:v>902</c:v>
                </c:pt>
                <c:pt idx="54">
                  <c:v>922</c:v>
                </c:pt>
                <c:pt idx="55">
                  <c:v>1019</c:v>
                </c:pt>
                <c:pt idx="56">
                  <c:v>1137.5</c:v>
                </c:pt>
                <c:pt idx="57">
                  <c:v>1147.98</c:v>
                </c:pt>
                <c:pt idx="58">
                  <c:v>1164.5</c:v>
                </c:pt>
                <c:pt idx="59">
                  <c:v>1298.3</c:v>
                </c:pt>
              </c:numCache>
            </c:numRef>
          </c:val>
          <c:smooth val="0"/>
          <c:extLst>
            <c:ext xmlns:c16="http://schemas.microsoft.com/office/drawing/2014/chart" uri="{C3380CC4-5D6E-409C-BE32-E72D297353CC}">
              <c16:uniqueId val="{00000000-2DD5-4E99-8E60-E16F34BA69D1}"/>
            </c:ext>
          </c:extLst>
        </c:ser>
        <c:ser>
          <c:idx val="1"/>
          <c:order val="1"/>
          <c:tx>
            <c:strRef>
              <c:f>SUM_data!$C$1:$C$2</c:f>
              <c:strCache>
                <c:ptCount val="1"/>
                <c:pt idx="0">
                  <c:v>4_fast</c:v>
                </c:pt>
              </c:strCache>
            </c:strRef>
          </c:tx>
          <c:spPr>
            <a:ln w="19050" cap="rnd" cmpd="sng" algn="ctr">
              <a:solidFill>
                <a:schemeClr val="accent2">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multiLvlStrRef>
              <c:f>SUM_data!$A$3:$A$88</c:f>
              <c:multiLvlStrCache>
                <c:ptCount val="60"/>
                <c:lvl>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c:v>
                  </c:pt>
                  <c:pt idx="18">
                    <c:v>jul</c:v>
                  </c:pt>
                  <c:pt idx="19">
                    <c:v>aug</c:v>
                  </c:pt>
                  <c:pt idx="20">
                    <c:v>sep</c:v>
                  </c:pt>
                  <c:pt idx="21">
                    <c:v>okt</c:v>
                  </c:pt>
                  <c:pt idx="22">
                    <c:v>nov</c:v>
                  </c:pt>
                  <c:pt idx="23">
                    <c:v>dec</c:v>
                  </c:pt>
                  <c:pt idx="24">
                    <c:v>jan</c:v>
                  </c:pt>
                  <c:pt idx="25">
                    <c:v>feb</c:v>
                  </c:pt>
                  <c:pt idx="26">
                    <c:v>mar</c:v>
                  </c:pt>
                  <c:pt idx="27">
                    <c:v>apr</c:v>
                  </c:pt>
                  <c:pt idx="28">
                    <c:v>maj</c:v>
                  </c:pt>
                  <c:pt idx="29">
                    <c:v>jun</c:v>
                  </c:pt>
                  <c:pt idx="30">
                    <c:v>jul</c:v>
                  </c:pt>
                  <c:pt idx="31">
                    <c:v>aug</c:v>
                  </c:pt>
                  <c:pt idx="32">
                    <c:v>sep</c:v>
                  </c:pt>
                  <c:pt idx="33">
                    <c:v>okt</c:v>
                  </c:pt>
                  <c:pt idx="34">
                    <c:v>nov</c:v>
                  </c:pt>
                  <c:pt idx="35">
                    <c:v>dec</c:v>
                  </c:pt>
                  <c:pt idx="36">
                    <c:v>jan</c:v>
                  </c:pt>
                  <c:pt idx="37">
                    <c:v>feb</c:v>
                  </c:pt>
                  <c:pt idx="38">
                    <c:v>mar</c:v>
                  </c:pt>
                  <c:pt idx="39">
                    <c:v>apr</c:v>
                  </c:pt>
                  <c:pt idx="40">
                    <c:v>maj</c:v>
                  </c:pt>
                  <c:pt idx="41">
                    <c:v>jun</c:v>
                  </c:pt>
                  <c:pt idx="42">
                    <c:v>jul</c:v>
                  </c:pt>
                  <c:pt idx="43">
                    <c:v>aug</c:v>
                  </c:pt>
                  <c:pt idx="44">
                    <c:v>sep</c:v>
                  </c:pt>
                  <c:pt idx="45">
                    <c:v>okt</c:v>
                  </c:pt>
                  <c:pt idx="46">
                    <c:v>nov</c:v>
                  </c:pt>
                  <c:pt idx="47">
                    <c:v>dec</c:v>
                  </c:pt>
                  <c:pt idx="48">
                    <c:v>jan</c:v>
                  </c:pt>
                  <c:pt idx="49">
                    <c:v>feb</c:v>
                  </c:pt>
                  <c:pt idx="50">
                    <c:v>mar</c:v>
                  </c:pt>
                  <c:pt idx="51">
                    <c:v>apr</c:v>
                  </c:pt>
                  <c:pt idx="52">
                    <c:v>maj</c:v>
                  </c:pt>
                  <c:pt idx="53">
                    <c:v>jun</c:v>
                  </c:pt>
                  <c:pt idx="54">
                    <c:v>jul</c:v>
                  </c:pt>
                  <c:pt idx="55">
                    <c:v>aug</c:v>
                  </c:pt>
                  <c:pt idx="56">
                    <c:v>sep</c:v>
                  </c:pt>
                  <c:pt idx="57">
                    <c:v>okt</c:v>
                  </c:pt>
                  <c:pt idx="58">
                    <c:v>nov</c:v>
                  </c:pt>
                  <c:pt idx="59">
                    <c:v>dec</c:v>
                  </c:pt>
                </c:lvl>
                <c:lvl>
                  <c:pt idx="0">
                    <c:v>Qtr1</c:v>
                  </c:pt>
                  <c:pt idx="3">
                    <c:v>Qtr2</c:v>
                  </c:pt>
                  <c:pt idx="6">
                    <c:v>Qtr3</c:v>
                  </c:pt>
                  <c:pt idx="9">
                    <c:v>Qtr4</c:v>
                  </c:pt>
                  <c:pt idx="12">
                    <c:v>Qtr1</c:v>
                  </c:pt>
                  <c:pt idx="15">
                    <c:v>Qtr2</c:v>
                  </c:pt>
                  <c:pt idx="18">
                    <c:v>Qtr3</c:v>
                  </c:pt>
                  <c:pt idx="21">
                    <c:v>Qtr4</c:v>
                  </c:pt>
                  <c:pt idx="24">
                    <c:v>Qtr1</c:v>
                  </c:pt>
                  <c:pt idx="27">
                    <c:v>Qtr2</c:v>
                  </c:pt>
                  <c:pt idx="30">
                    <c:v>Qtr3</c:v>
                  </c:pt>
                  <c:pt idx="33">
                    <c:v>Qtr4</c:v>
                  </c:pt>
                  <c:pt idx="36">
                    <c:v>Qtr1</c:v>
                  </c:pt>
                  <c:pt idx="39">
                    <c:v>Qtr2</c:v>
                  </c:pt>
                  <c:pt idx="42">
                    <c:v>Qtr3</c:v>
                  </c:pt>
                  <c:pt idx="45">
                    <c:v>Qtr4</c:v>
                  </c:pt>
                  <c:pt idx="48">
                    <c:v>Qtr1</c:v>
                  </c:pt>
                  <c:pt idx="51">
                    <c:v>Qtr2</c:v>
                  </c:pt>
                  <c:pt idx="54">
                    <c:v>Qtr3</c:v>
                  </c:pt>
                  <c:pt idx="57">
                    <c:v>Qtr4</c:v>
                  </c:pt>
                </c:lvl>
                <c:lvl>
                  <c:pt idx="0">
                    <c:v>2013</c:v>
                  </c:pt>
                  <c:pt idx="12">
                    <c:v>2014</c:v>
                  </c:pt>
                  <c:pt idx="24">
                    <c:v>2015</c:v>
                  </c:pt>
                  <c:pt idx="36">
                    <c:v>2016</c:v>
                  </c:pt>
                  <c:pt idx="48">
                    <c:v>2017</c:v>
                  </c:pt>
                </c:lvl>
              </c:multiLvlStrCache>
            </c:multiLvlStrRef>
          </c:cat>
          <c:val>
            <c:numRef>
              <c:f>SUM_data!$C$3:$C$88</c:f>
              <c:numCache>
                <c:formatCode>#,##0</c:formatCode>
                <c:ptCount val="60"/>
                <c:pt idx="0">
                  <c:v>362</c:v>
                </c:pt>
                <c:pt idx="1">
                  <c:v>316</c:v>
                </c:pt>
                <c:pt idx="2">
                  <c:v>311</c:v>
                </c:pt>
                <c:pt idx="3">
                  <c:v>290</c:v>
                </c:pt>
                <c:pt idx="4">
                  <c:v>281</c:v>
                </c:pt>
                <c:pt idx="5">
                  <c:v>264</c:v>
                </c:pt>
                <c:pt idx="6">
                  <c:v>265</c:v>
                </c:pt>
                <c:pt idx="7">
                  <c:v>295</c:v>
                </c:pt>
                <c:pt idx="8">
                  <c:v>312</c:v>
                </c:pt>
                <c:pt idx="9">
                  <c:v>350</c:v>
                </c:pt>
                <c:pt idx="10">
                  <c:v>356</c:v>
                </c:pt>
                <c:pt idx="11">
                  <c:v>644</c:v>
                </c:pt>
                <c:pt idx="12">
                  <c:v>471</c:v>
                </c:pt>
                <c:pt idx="13">
                  <c:v>404</c:v>
                </c:pt>
                <c:pt idx="14">
                  <c:v>387</c:v>
                </c:pt>
                <c:pt idx="15">
                  <c:v>332</c:v>
                </c:pt>
                <c:pt idx="16">
                  <c:v>322</c:v>
                </c:pt>
                <c:pt idx="17">
                  <c:v>284</c:v>
                </c:pt>
                <c:pt idx="18">
                  <c:v>296</c:v>
                </c:pt>
                <c:pt idx="19">
                  <c:v>331</c:v>
                </c:pt>
                <c:pt idx="20">
                  <c:v>350</c:v>
                </c:pt>
                <c:pt idx="21">
                  <c:v>415</c:v>
                </c:pt>
                <c:pt idx="22">
                  <c:v>451</c:v>
                </c:pt>
                <c:pt idx="23">
                  <c:v>467</c:v>
                </c:pt>
                <c:pt idx="24">
                  <c:v>456</c:v>
                </c:pt>
                <c:pt idx="25">
                  <c:v>370</c:v>
                </c:pt>
                <c:pt idx="26">
                  <c:v>372</c:v>
                </c:pt>
                <c:pt idx="27">
                  <c:v>326</c:v>
                </c:pt>
                <c:pt idx="28">
                  <c:v>318</c:v>
                </c:pt>
                <c:pt idx="29">
                  <c:v>291</c:v>
                </c:pt>
                <c:pt idx="30">
                  <c:v>299</c:v>
                </c:pt>
                <c:pt idx="31">
                  <c:v>325</c:v>
                </c:pt>
                <c:pt idx="32">
                  <c:v>371</c:v>
                </c:pt>
                <c:pt idx="33">
                  <c:v>421</c:v>
                </c:pt>
                <c:pt idx="34">
                  <c:v>470</c:v>
                </c:pt>
                <c:pt idx="35">
                  <c:v>496</c:v>
                </c:pt>
                <c:pt idx="36">
                  <c:v>491</c:v>
                </c:pt>
                <c:pt idx="37">
                  <c:v>405</c:v>
                </c:pt>
                <c:pt idx="38">
                  <c:v>385</c:v>
                </c:pt>
                <c:pt idx="39">
                  <c:v>337</c:v>
                </c:pt>
                <c:pt idx="40">
                  <c:v>329</c:v>
                </c:pt>
                <c:pt idx="41">
                  <c:v>299</c:v>
                </c:pt>
                <c:pt idx="42">
                  <c:v>306</c:v>
                </c:pt>
                <c:pt idx="43">
                  <c:v>349</c:v>
                </c:pt>
                <c:pt idx="44">
                  <c:v>386</c:v>
                </c:pt>
                <c:pt idx="45">
                  <c:v>439</c:v>
                </c:pt>
                <c:pt idx="46">
                  <c:v>453</c:v>
                </c:pt>
                <c:pt idx="47">
                  <c:v>494</c:v>
                </c:pt>
                <c:pt idx="48">
                  <c:v>488</c:v>
                </c:pt>
                <c:pt idx="49">
                  <c:v>443</c:v>
                </c:pt>
                <c:pt idx="50">
                  <c:v>396</c:v>
                </c:pt>
                <c:pt idx="51">
                  <c:v>332</c:v>
                </c:pt>
                <c:pt idx="52">
                  <c:v>322</c:v>
                </c:pt>
                <c:pt idx="53">
                  <c:v>298</c:v>
                </c:pt>
                <c:pt idx="54">
                  <c:v>282</c:v>
                </c:pt>
                <c:pt idx="55">
                  <c:v>423</c:v>
                </c:pt>
                <c:pt idx="56">
                  <c:v>394.97</c:v>
                </c:pt>
                <c:pt idx="57">
                  <c:v>420.16</c:v>
                </c:pt>
                <c:pt idx="58">
                  <c:v>467.19</c:v>
                </c:pt>
                <c:pt idx="59">
                  <c:v>512.49</c:v>
                </c:pt>
              </c:numCache>
            </c:numRef>
          </c:val>
          <c:smooth val="0"/>
          <c:extLst>
            <c:ext xmlns:c16="http://schemas.microsoft.com/office/drawing/2014/chart" uri="{C3380CC4-5D6E-409C-BE32-E72D297353CC}">
              <c16:uniqueId val="{00000002-FC36-4071-BCED-4045B064AD4B}"/>
            </c:ext>
          </c:extLst>
        </c:ser>
        <c:ser>
          <c:idx val="2"/>
          <c:order val="2"/>
          <c:tx>
            <c:strRef>
              <c:f>SUM_data!$D$1:$D$2</c:f>
              <c:strCache>
                <c:ptCount val="1"/>
                <c:pt idx="0">
                  <c:v>6_fast</c:v>
                </c:pt>
              </c:strCache>
            </c:strRef>
          </c:tx>
          <c:spPr>
            <a:ln w="19050" cap="rnd" cmpd="sng" algn="ctr">
              <a:solidFill>
                <a:schemeClr val="accent3">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multiLvlStrRef>
              <c:f>SUM_data!$A$3:$A$88</c:f>
              <c:multiLvlStrCache>
                <c:ptCount val="60"/>
                <c:lvl>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c:v>
                  </c:pt>
                  <c:pt idx="18">
                    <c:v>jul</c:v>
                  </c:pt>
                  <c:pt idx="19">
                    <c:v>aug</c:v>
                  </c:pt>
                  <c:pt idx="20">
                    <c:v>sep</c:v>
                  </c:pt>
                  <c:pt idx="21">
                    <c:v>okt</c:v>
                  </c:pt>
                  <c:pt idx="22">
                    <c:v>nov</c:v>
                  </c:pt>
                  <c:pt idx="23">
                    <c:v>dec</c:v>
                  </c:pt>
                  <c:pt idx="24">
                    <c:v>jan</c:v>
                  </c:pt>
                  <c:pt idx="25">
                    <c:v>feb</c:v>
                  </c:pt>
                  <c:pt idx="26">
                    <c:v>mar</c:v>
                  </c:pt>
                  <c:pt idx="27">
                    <c:v>apr</c:v>
                  </c:pt>
                  <c:pt idx="28">
                    <c:v>maj</c:v>
                  </c:pt>
                  <c:pt idx="29">
                    <c:v>jun</c:v>
                  </c:pt>
                  <c:pt idx="30">
                    <c:v>jul</c:v>
                  </c:pt>
                  <c:pt idx="31">
                    <c:v>aug</c:v>
                  </c:pt>
                  <c:pt idx="32">
                    <c:v>sep</c:v>
                  </c:pt>
                  <c:pt idx="33">
                    <c:v>okt</c:v>
                  </c:pt>
                  <c:pt idx="34">
                    <c:v>nov</c:v>
                  </c:pt>
                  <c:pt idx="35">
                    <c:v>dec</c:v>
                  </c:pt>
                  <c:pt idx="36">
                    <c:v>jan</c:v>
                  </c:pt>
                  <c:pt idx="37">
                    <c:v>feb</c:v>
                  </c:pt>
                  <c:pt idx="38">
                    <c:v>mar</c:v>
                  </c:pt>
                  <c:pt idx="39">
                    <c:v>apr</c:v>
                  </c:pt>
                  <c:pt idx="40">
                    <c:v>maj</c:v>
                  </c:pt>
                  <c:pt idx="41">
                    <c:v>jun</c:v>
                  </c:pt>
                  <c:pt idx="42">
                    <c:v>jul</c:v>
                  </c:pt>
                  <c:pt idx="43">
                    <c:v>aug</c:v>
                  </c:pt>
                  <c:pt idx="44">
                    <c:v>sep</c:v>
                  </c:pt>
                  <c:pt idx="45">
                    <c:v>okt</c:v>
                  </c:pt>
                  <c:pt idx="46">
                    <c:v>nov</c:v>
                  </c:pt>
                  <c:pt idx="47">
                    <c:v>dec</c:v>
                  </c:pt>
                  <c:pt idx="48">
                    <c:v>jan</c:v>
                  </c:pt>
                  <c:pt idx="49">
                    <c:v>feb</c:v>
                  </c:pt>
                  <c:pt idx="50">
                    <c:v>mar</c:v>
                  </c:pt>
                  <c:pt idx="51">
                    <c:v>apr</c:v>
                  </c:pt>
                  <c:pt idx="52">
                    <c:v>maj</c:v>
                  </c:pt>
                  <c:pt idx="53">
                    <c:v>jun</c:v>
                  </c:pt>
                  <c:pt idx="54">
                    <c:v>jul</c:v>
                  </c:pt>
                  <c:pt idx="55">
                    <c:v>aug</c:v>
                  </c:pt>
                  <c:pt idx="56">
                    <c:v>sep</c:v>
                  </c:pt>
                  <c:pt idx="57">
                    <c:v>okt</c:v>
                  </c:pt>
                  <c:pt idx="58">
                    <c:v>nov</c:v>
                  </c:pt>
                  <c:pt idx="59">
                    <c:v>dec</c:v>
                  </c:pt>
                </c:lvl>
                <c:lvl>
                  <c:pt idx="0">
                    <c:v>Qtr1</c:v>
                  </c:pt>
                  <c:pt idx="3">
                    <c:v>Qtr2</c:v>
                  </c:pt>
                  <c:pt idx="6">
                    <c:v>Qtr3</c:v>
                  </c:pt>
                  <c:pt idx="9">
                    <c:v>Qtr4</c:v>
                  </c:pt>
                  <c:pt idx="12">
                    <c:v>Qtr1</c:v>
                  </c:pt>
                  <c:pt idx="15">
                    <c:v>Qtr2</c:v>
                  </c:pt>
                  <c:pt idx="18">
                    <c:v>Qtr3</c:v>
                  </c:pt>
                  <c:pt idx="21">
                    <c:v>Qtr4</c:v>
                  </c:pt>
                  <c:pt idx="24">
                    <c:v>Qtr1</c:v>
                  </c:pt>
                  <c:pt idx="27">
                    <c:v>Qtr2</c:v>
                  </c:pt>
                  <c:pt idx="30">
                    <c:v>Qtr3</c:v>
                  </c:pt>
                  <c:pt idx="33">
                    <c:v>Qtr4</c:v>
                  </c:pt>
                  <c:pt idx="36">
                    <c:v>Qtr1</c:v>
                  </c:pt>
                  <c:pt idx="39">
                    <c:v>Qtr2</c:v>
                  </c:pt>
                  <c:pt idx="42">
                    <c:v>Qtr3</c:v>
                  </c:pt>
                  <c:pt idx="45">
                    <c:v>Qtr4</c:v>
                  </c:pt>
                  <c:pt idx="48">
                    <c:v>Qtr1</c:v>
                  </c:pt>
                  <c:pt idx="51">
                    <c:v>Qtr2</c:v>
                  </c:pt>
                  <c:pt idx="54">
                    <c:v>Qtr3</c:v>
                  </c:pt>
                  <c:pt idx="57">
                    <c:v>Qtr4</c:v>
                  </c:pt>
                </c:lvl>
                <c:lvl>
                  <c:pt idx="0">
                    <c:v>2013</c:v>
                  </c:pt>
                  <c:pt idx="12">
                    <c:v>2014</c:v>
                  </c:pt>
                  <c:pt idx="24">
                    <c:v>2015</c:v>
                  </c:pt>
                  <c:pt idx="36">
                    <c:v>2016</c:v>
                  </c:pt>
                  <c:pt idx="48">
                    <c:v>2017</c:v>
                  </c:pt>
                </c:lvl>
              </c:multiLvlStrCache>
            </c:multiLvlStrRef>
          </c:cat>
          <c:val>
            <c:numRef>
              <c:f>SUM_data!$D$3:$D$88</c:f>
              <c:numCache>
                <c:formatCode>#,##0</c:formatCode>
                <c:ptCount val="60"/>
                <c:pt idx="0">
                  <c:v>1237</c:v>
                </c:pt>
                <c:pt idx="1">
                  <c:v>999</c:v>
                </c:pt>
                <c:pt idx="2">
                  <c:v>1157</c:v>
                </c:pt>
                <c:pt idx="3">
                  <c:v>1077</c:v>
                </c:pt>
                <c:pt idx="4">
                  <c:v>1114</c:v>
                </c:pt>
                <c:pt idx="5">
                  <c:v>941</c:v>
                </c:pt>
                <c:pt idx="6">
                  <c:v>811</c:v>
                </c:pt>
                <c:pt idx="7">
                  <c:v>928</c:v>
                </c:pt>
                <c:pt idx="8">
                  <c:v>986</c:v>
                </c:pt>
                <c:pt idx="9">
                  <c:v>1152</c:v>
                </c:pt>
                <c:pt idx="10">
                  <c:v>1127</c:v>
                </c:pt>
                <c:pt idx="11">
                  <c:v>1122</c:v>
                </c:pt>
                <c:pt idx="12">
                  <c:v>1404</c:v>
                </c:pt>
                <c:pt idx="13">
                  <c:v>1098</c:v>
                </c:pt>
                <c:pt idx="14">
                  <c:v>1219</c:v>
                </c:pt>
                <c:pt idx="15">
                  <c:v>1204</c:v>
                </c:pt>
                <c:pt idx="16">
                  <c:v>1371</c:v>
                </c:pt>
                <c:pt idx="17">
                  <c:v>1159</c:v>
                </c:pt>
                <c:pt idx="18">
                  <c:v>966</c:v>
                </c:pt>
                <c:pt idx="19">
                  <c:v>1050</c:v>
                </c:pt>
                <c:pt idx="20">
                  <c:v>1043</c:v>
                </c:pt>
                <c:pt idx="21">
                  <c:v>1171</c:v>
                </c:pt>
                <c:pt idx="22">
                  <c:v>1069</c:v>
                </c:pt>
                <c:pt idx="23">
                  <c:v>1031</c:v>
                </c:pt>
                <c:pt idx="24">
                  <c:v>1124</c:v>
                </c:pt>
                <c:pt idx="25">
                  <c:v>1101</c:v>
                </c:pt>
                <c:pt idx="26">
                  <c:v>1037</c:v>
                </c:pt>
                <c:pt idx="27">
                  <c:v>931</c:v>
                </c:pt>
                <c:pt idx="28">
                  <c:v>963</c:v>
                </c:pt>
                <c:pt idx="29">
                  <c:v>865</c:v>
                </c:pt>
                <c:pt idx="30">
                  <c:v>810</c:v>
                </c:pt>
                <c:pt idx="31">
                  <c:v>879</c:v>
                </c:pt>
                <c:pt idx="32">
                  <c:v>922</c:v>
                </c:pt>
                <c:pt idx="33">
                  <c:v>920</c:v>
                </c:pt>
                <c:pt idx="34">
                  <c:v>957</c:v>
                </c:pt>
                <c:pt idx="35">
                  <c:v>1016</c:v>
                </c:pt>
                <c:pt idx="36">
                  <c:v>1165</c:v>
                </c:pt>
                <c:pt idx="37">
                  <c:v>977</c:v>
                </c:pt>
                <c:pt idx="38">
                  <c:v>862</c:v>
                </c:pt>
                <c:pt idx="39">
                  <c:v>879</c:v>
                </c:pt>
                <c:pt idx="40">
                  <c:v>881</c:v>
                </c:pt>
                <c:pt idx="41">
                  <c:v>797</c:v>
                </c:pt>
                <c:pt idx="42">
                  <c:v>667</c:v>
                </c:pt>
                <c:pt idx="43">
                  <c:v>777</c:v>
                </c:pt>
                <c:pt idx="44">
                  <c:v>859</c:v>
                </c:pt>
                <c:pt idx="45">
                  <c:v>994</c:v>
                </c:pt>
                <c:pt idx="46">
                  <c:v>820</c:v>
                </c:pt>
                <c:pt idx="47">
                  <c:v>834</c:v>
                </c:pt>
                <c:pt idx="48">
                  <c:v>1219</c:v>
                </c:pt>
                <c:pt idx="49">
                  <c:v>1272</c:v>
                </c:pt>
                <c:pt idx="50">
                  <c:v>701</c:v>
                </c:pt>
                <c:pt idx="51">
                  <c:v>727</c:v>
                </c:pt>
                <c:pt idx="52">
                  <c:v>704</c:v>
                </c:pt>
                <c:pt idx="53">
                  <c:v>604</c:v>
                </c:pt>
                <c:pt idx="54">
                  <c:v>684</c:v>
                </c:pt>
                <c:pt idx="55">
                  <c:v>813</c:v>
                </c:pt>
                <c:pt idx="56">
                  <c:v>734.06</c:v>
                </c:pt>
                <c:pt idx="57">
                  <c:v>896.05</c:v>
                </c:pt>
                <c:pt idx="58">
                  <c:v>870.23</c:v>
                </c:pt>
                <c:pt idx="59">
                  <c:v>894.87</c:v>
                </c:pt>
              </c:numCache>
            </c:numRef>
          </c:val>
          <c:smooth val="0"/>
          <c:extLst>
            <c:ext xmlns:c16="http://schemas.microsoft.com/office/drawing/2014/chart" uri="{C3380CC4-5D6E-409C-BE32-E72D297353CC}">
              <c16:uniqueId val="{00000003-FC36-4071-BCED-4045B064AD4B}"/>
            </c:ext>
          </c:extLst>
        </c:ser>
        <c:ser>
          <c:idx val="3"/>
          <c:order val="3"/>
          <c:tx>
            <c:strRef>
              <c:f>SUM_data!$E$1:$E$2</c:f>
              <c:strCache>
                <c:ptCount val="1"/>
                <c:pt idx="0">
                  <c:v>8_fast</c:v>
                </c:pt>
              </c:strCache>
            </c:strRef>
          </c:tx>
          <c:spPr>
            <a:ln w="19050" cap="rnd" cmpd="sng" algn="ctr">
              <a:solidFill>
                <a:schemeClr val="accent4">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multiLvlStrRef>
              <c:f>SUM_data!$A$3:$A$88</c:f>
              <c:multiLvlStrCache>
                <c:ptCount val="60"/>
                <c:lvl>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c:v>
                  </c:pt>
                  <c:pt idx="18">
                    <c:v>jul</c:v>
                  </c:pt>
                  <c:pt idx="19">
                    <c:v>aug</c:v>
                  </c:pt>
                  <c:pt idx="20">
                    <c:v>sep</c:v>
                  </c:pt>
                  <c:pt idx="21">
                    <c:v>okt</c:v>
                  </c:pt>
                  <c:pt idx="22">
                    <c:v>nov</c:v>
                  </c:pt>
                  <c:pt idx="23">
                    <c:v>dec</c:v>
                  </c:pt>
                  <c:pt idx="24">
                    <c:v>jan</c:v>
                  </c:pt>
                  <c:pt idx="25">
                    <c:v>feb</c:v>
                  </c:pt>
                  <c:pt idx="26">
                    <c:v>mar</c:v>
                  </c:pt>
                  <c:pt idx="27">
                    <c:v>apr</c:v>
                  </c:pt>
                  <c:pt idx="28">
                    <c:v>maj</c:v>
                  </c:pt>
                  <c:pt idx="29">
                    <c:v>jun</c:v>
                  </c:pt>
                  <c:pt idx="30">
                    <c:v>jul</c:v>
                  </c:pt>
                  <c:pt idx="31">
                    <c:v>aug</c:v>
                  </c:pt>
                  <c:pt idx="32">
                    <c:v>sep</c:v>
                  </c:pt>
                  <c:pt idx="33">
                    <c:v>okt</c:v>
                  </c:pt>
                  <c:pt idx="34">
                    <c:v>nov</c:v>
                  </c:pt>
                  <c:pt idx="35">
                    <c:v>dec</c:v>
                  </c:pt>
                  <c:pt idx="36">
                    <c:v>jan</c:v>
                  </c:pt>
                  <c:pt idx="37">
                    <c:v>feb</c:v>
                  </c:pt>
                  <c:pt idx="38">
                    <c:v>mar</c:v>
                  </c:pt>
                  <c:pt idx="39">
                    <c:v>apr</c:v>
                  </c:pt>
                  <c:pt idx="40">
                    <c:v>maj</c:v>
                  </c:pt>
                  <c:pt idx="41">
                    <c:v>jun</c:v>
                  </c:pt>
                  <c:pt idx="42">
                    <c:v>jul</c:v>
                  </c:pt>
                  <c:pt idx="43">
                    <c:v>aug</c:v>
                  </c:pt>
                  <c:pt idx="44">
                    <c:v>sep</c:v>
                  </c:pt>
                  <c:pt idx="45">
                    <c:v>okt</c:v>
                  </c:pt>
                  <c:pt idx="46">
                    <c:v>nov</c:v>
                  </c:pt>
                  <c:pt idx="47">
                    <c:v>dec</c:v>
                  </c:pt>
                  <c:pt idx="48">
                    <c:v>jan</c:v>
                  </c:pt>
                  <c:pt idx="49">
                    <c:v>feb</c:v>
                  </c:pt>
                  <c:pt idx="50">
                    <c:v>mar</c:v>
                  </c:pt>
                  <c:pt idx="51">
                    <c:v>apr</c:v>
                  </c:pt>
                  <c:pt idx="52">
                    <c:v>maj</c:v>
                  </c:pt>
                  <c:pt idx="53">
                    <c:v>jun</c:v>
                  </c:pt>
                  <c:pt idx="54">
                    <c:v>jul</c:v>
                  </c:pt>
                  <c:pt idx="55">
                    <c:v>aug</c:v>
                  </c:pt>
                  <c:pt idx="56">
                    <c:v>sep</c:v>
                  </c:pt>
                  <c:pt idx="57">
                    <c:v>okt</c:v>
                  </c:pt>
                  <c:pt idx="58">
                    <c:v>nov</c:v>
                  </c:pt>
                  <c:pt idx="59">
                    <c:v>dec</c:v>
                  </c:pt>
                </c:lvl>
                <c:lvl>
                  <c:pt idx="0">
                    <c:v>Qtr1</c:v>
                  </c:pt>
                  <c:pt idx="3">
                    <c:v>Qtr2</c:v>
                  </c:pt>
                  <c:pt idx="6">
                    <c:v>Qtr3</c:v>
                  </c:pt>
                  <c:pt idx="9">
                    <c:v>Qtr4</c:v>
                  </c:pt>
                  <c:pt idx="12">
                    <c:v>Qtr1</c:v>
                  </c:pt>
                  <c:pt idx="15">
                    <c:v>Qtr2</c:v>
                  </c:pt>
                  <c:pt idx="18">
                    <c:v>Qtr3</c:v>
                  </c:pt>
                  <c:pt idx="21">
                    <c:v>Qtr4</c:v>
                  </c:pt>
                  <c:pt idx="24">
                    <c:v>Qtr1</c:v>
                  </c:pt>
                  <c:pt idx="27">
                    <c:v>Qtr2</c:v>
                  </c:pt>
                  <c:pt idx="30">
                    <c:v>Qtr3</c:v>
                  </c:pt>
                  <c:pt idx="33">
                    <c:v>Qtr4</c:v>
                  </c:pt>
                  <c:pt idx="36">
                    <c:v>Qtr1</c:v>
                  </c:pt>
                  <c:pt idx="39">
                    <c:v>Qtr2</c:v>
                  </c:pt>
                  <c:pt idx="42">
                    <c:v>Qtr3</c:v>
                  </c:pt>
                  <c:pt idx="45">
                    <c:v>Qtr4</c:v>
                  </c:pt>
                  <c:pt idx="48">
                    <c:v>Qtr1</c:v>
                  </c:pt>
                  <c:pt idx="51">
                    <c:v>Qtr2</c:v>
                  </c:pt>
                  <c:pt idx="54">
                    <c:v>Qtr3</c:v>
                  </c:pt>
                  <c:pt idx="57">
                    <c:v>Qtr4</c:v>
                  </c:pt>
                </c:lvl>
                <c:lvl>
                  <c:pt idx="0">
                    <c:v>2013</c:v>
                  </c:pt>
                  <c:pt idx="12">
                    <c:v>2014</c:v>
                  </c:pt>
                  <c:pt idx="24">
                    <c:v>2015</c:v>
                  </c:pt>
                  <c:pt idx="36">
                    <c:v>2016</c:v>
                  </c:pt>
                  <c:pt idx="48">
                    <c:v>2017</c:v>
                  </c:pt>
                </c:lvl>
              </c:multiLvlStrCache>
            </c:multiLvlStrRef>
          </c:cat>
          <c:val>
            <c:numRef>
              <c:f>SUM_data!$E$3:$E$88</c:f>
              <c:numCache>
                <c:formatCode>#,##0</c:formatCode>
                <c:ptCount val="60"/>
                <c:pt idx="0">
                  <c:v>1131</c:v>
                </c:pt>
                <c:pt idx="1">
                  <c:v>1080</c:v>
                </c:pt>
                <c:pt idx="2">
                  <c:v>1095</c:v>
                </c:pt>
                <c:pt idx="3">
                  <c:v>981</c:v>
                </c:pt>
                <c:pt idx="4">
                  <c:v>836</c:v>
                </c:pt>
                <c:pt idx="5">
                  <c:v>724</c:v>
                </c:pt>
                <c:pt idx="6">
                  <c:v>756</c:v>
                </c:pt>
                <c:pt idx="7">
                  <c:v>825</c:v>
                </c:pt>
                <c:pt idx="8">
                  <c:v>963</c:v>
                </c:pt>
                <c:pt idx="9">
                  <c:v>3643</c:v>
                </c:pt>
                <c:pt idx="10">
                  <c:v>2101</c:v>
                </c:pt>
                <c:pt idx="11">
                  <c:v>1115</c:v>
                </c:pt>
                <c:pt idx="12">
                  <c:v>1073</c:v>
                </c:pt>
                <c:pt idx="13">
                  <c:v>864</c:v>
                </c:pt>
                <c:pt idx="14">
                  <c:v>912</c:v>
                </c:pt>
                <c:pt idx="15">
                  <c:v>882</c:v>
                </c:pt>
                <c:pt idx="16">
                  <c:v>4171</c:v>
                </c:pt>
                <c:pt idx="17">
                  <c:v>6201</c:v>
                </c:pt>
                <c:pt idx="18">
                  <c:v>5976</c:v>
                </c:pt>
                <c:pt idx="19">
                  <c:v>6177</c:v>
                </c:pt>
                <c:pt idx="20">
                  <c:v>5560</c:v>
                </c:pt>
                <c:pt idx="21">
                  <c:v>4638</c:v>
                </c:pt>
                <c:pt idx="22">
                  <c:v>1512</c:v>
                </c:pt>
                <c:pt idx="23">
                  <c:v>1446</c:v>
                </c:pt>
                <c:pt idx="24">
                  <c:v>1207</c:v>
                </c:pt>
                <c:pt idx="25">
                  <c:v>1137</c:v>
                </c:pt>
                <c:pt idx="26">
                  <c:v>1094</c:v>
                </c:pt>
                <c:pt idx="27">
                  <c:v>833</c:v>
                </c:pt>
                <c:pt idx="28">
                  <c:v>2759</c:v>
                </c:pt>
                <c:pt idx="29">
                  <c:v>5094</c:v>
                </c:pt>
                <c:pt idx="30">
                  <c:v>5236</c:v>
                </c:pt>
                <c:pt idx="31">
                  <c:v>5332</c:v>
                </c:pt>
                <c:pt idx="32">
                  <c:v>5046</c:v>
                </c:pt>
                <c:pt idx="33">
                  <c:v>1853</c:v>
                </c:pt>
                <c:pt idx="34">
                  <c:v>926</c:v>
                </c:pt>
                <c:pt idx="35">
                  <c:v>1049</c:v>
                </c:pt>
                <c:pt idx="36">
                  <c:v>1003</c:v>
                </c:pt>
                <c:pt idx="37">
                  <c:v>883</c:v>
                </c:pt>
                <c:pt idx="38">
                  <c:v>946</c:v>
                </c:pt>
                <c:pt idx="39">
                  <c:v>1482</c:v>
                </c:pt>
                <c:pt idx="40">
                  <c:v>5060</c:v>
                </c:pt>
                <c:pt idx="41">
                  <c:v>4750</c:v>
                </c:pt>
                <c:pt idx="42">
                  <c:v>4561</c:v>
                </c:pt>
                <c:pt idx="43">
                  <c:v>4290</c:v>
                </c:pt>
                <c:pt idx="44">
                  <c:v>4021</c:v>
                </c:pt>
                <c:pt idx="45">
                  <c:v>1331</c:v>
                </c:pt>
                <c:pt idx="46">
                  <c:v>760</c:v>
                </c:pt>
                <c:pt idx="47">
                  <c:v>1029</c:v>
                </c:pt>
                <c:pt idx="48">
                  <c:v>1180</c:v>
                </c:pt>
                <c:pt idx="49">
                  <c:v>757</c:v>
                </c:pt>
                <c:pt idx="50">
                  <c:v>794</c:v>
                </c:pt>
                <c:pt idx="51">
                  <c:v>1311</c:v>
                </c:pt>
                <c:pt idx="52">
                  <c:v>5026</c:v>
                </c:pt>
                <c:pt idx="53">
                  <c:v>5761</c:v>
                </c:pt>
                <c:pt idx="54">
                  <c:v>5714</c:v>
                </c:pt>
                <c:pt idx="55">
                  <c:v>5593</c:v>
                </c:pt>
                <c:pt idx="56">
                  <c:v>5648.33</c:v>
                </c:pt>
                <c:pt idx="57">
                  <c:v>2853.33</c:v>
                </c:pt>
                <c:pt idx="58">
                  <c:v>700.48</c:v>
                </c:pt>
                <c:pt idx="59">
                  <c:v>611.76</c:v>
                </c:pt>
              </c:numCache>
            </c:numRef>
          </c:val>
          <c:smooth val="0"/>
          <c:extLst>
            <c:ext xmlns:c16="http://schemas.microsoft.com/office/drawing/2014/chart" uri="{C3380CC4-5D6E-409C-BE32-E72D297353CC}">
              <c16:uniqueId val="{00000004-FC36-4071-BCED-4045B064AD4B}"/>
            </c:ext>
          </c:extLst>
        </c:ser>
        <c:ser>
          <c:idx val="4"/>
          <c:order val="4"/>
          <c:tx>
            <c:strRef>
              <c:f>SUM_data!$F$1:$F$2</c:f>
              <c:strCache>
                <c:ptCount val="1"/>
                <c:pt idx="0">
                  <c:v>8_bvp</c:v>
                </c:pt>
              </c:strCache>
            </c:strRef>
          </c:tx>
          <c:spPr>
            <a:ln w="19050" cap="rnd" cmpd="sng" algn="ctr">
              <a:solidFill>
                <a:schemeClr val="accent5">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multiLvlStrRef>
              <c:f>SUM_data!$A$3:$A$88</c:f>
              <c:multiLvlStrCache>
                <c:ptCount val="60"/>
                <c:lvl>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c:v>
                  </c:pt>
                  <c:pt idx="18">
                    <c:v>jul</c:v>
                  </c:pt>
                  <c:pt idx="19">
                    <c:v>aug</c:v>
                  </c:pt>
                  <c:pt idx="20">
                    <c:v>sep</c:v>
                  </c:pt>
                  <c:pt idx="21">
                    <c:v>okt</c:v>
                  </c:pt>
                  <c:pt idx="22">
                    <c:v>nov</c:v>
                  </c:pt>
                  <c:pt idx="23">
                    <c:v>dec</c:v>
                  </c:pt>
                  <c:pt idx="24">
                    <c:v>jan</c:v>
                  </c:pt>
                  <c:pt idx="25">
                    <c:v>feb</c:v>
                  </c:pt>
                  <c:pt idx="26">
                    <c:v>mar</c:v>
                  </c:pt>
                  <c:pt idx="27">
                    <c:v>apr</c:v>
                  </c:pt>
                  <c:pt idx="28">
                    <c:v>maj</c:v>
                  </c:pt>
                  <c:pt idx="29">
                    <c:v>jun</c:v>
                  </c:pt>
                  <c:pt idx="30">
                    <c:v>jul</c:v>
                  </c:pt>
                  <c:pt idx="31">
                    <c:v>aug</c:v>
                  </c:pt>
                  <c:pt idx="32">
                    <c:v>sep</c:v>
                  </c:pt>
                  <c:pt idx="33">
                    <c:v>okt</c:v>
                  </c:pt>
                  <c:pt idx="34">
                    <c:v>nov</c:v>
                  </c:pt>
                  <c:pt idx="35">
                    <c:v>dec</c:v>
                  </c:pt>
                  <c:pt idx="36">
                    <c:v>jan</c:v>
                  </c:pt>
                  <c:pt idx="37">
                    <c:v>feb</c:v>
                  </c:pt>
                  <c:pt idx="38">
                    <c:v>mar</c:v>
                  </c:pt>
                  <c:pt idx="39">
                    <c:v>apr</c:v>
                  </c:pt>
                  <c:pt idx="40">
                    <c:v>maj</c:v>
                  </c:pt>
                  <c:pt idx="41">
                    <c:v>jun</c:v>
                  </c:pt>
                  <c:pt idx="42">
                    <c:v>jul</c:v>
                  </c:pt>
                  <c:pt idx="43">
                    <c:v>aug</c:v>
                  </c:pt>
                  <c:pt idx="44">
                    <c:v>sep</c:v>
                  </c:pt>
                  <c:pt idx="45">
                    <c:v>okt</c:v>
                  </c:pt>
                  <c:pt idx="46">
                    <c:v>nov</c:v>
                  </c:pt>
                  <c:pt idx="47">
                    <c:v>dec</c:v>
                  </c:pt>
                  <c:pt idx="48">
                    <c:v>jan</c:v>
                  </c:pt>
                  <c:pt idx="49">
                    <c:v>feb</c:v>
                  </c:pt>
                  <c:pt idx="50">
                    <c:v>mar</c:v>
                  </c:pt>
                  <c:pt idx="51">
                    <c:v>apr</c:v>
                  </c:pt>
                  <c:pt idx="52">
                    <c:v>maj</c:v>
                  </c:pt>
                  <c:pt idx="53">
                    <c:v>jun</c:v>
                  </c:pt>
                  <c:pt idx="54">
                    <c:v>jul</c:v>
                  </c:pt>
                  <c:pt idx="55">
                    <c:v>aug</c:v>
                  </c:pt>
                  <c:pt idx="56">
                    <c:v>sep</c:v>
                  </c:pt>
                  <c:pt idx="57">
                    <c:v>okt</c:v>
                  </c:pt>
                  <c:pt idx="58">
                    <c:v>nov</c:v>
                  </c:pt>
                  <c:pt idx="59">
                    <c:v>dec</c:v>
                  </c:pt>
                </c:lvl>
                <c:lvl>
                  <c:pt idx="0">
                    <c:v>Qtr1</c:v>
                  </c:pt>
                  <c:pt idx="3">
                    <c:v>Qtr2</c:v>
                  </c:pt>
                  <c:pt idx="6">
                    <c:v>Qtr3</c:v>
                  </c:pt>
                  <c:pt idx="9">
                    <c:v>Qtr4</c:v>
                  </c:pt>
                  <c:pt idx="12">
                    <c:v>Qtr1</c:v>
                  </c:pt>
                  <c:pt idx="15">
                    <c:v>Qtr2</c:v>
                  </c:pt>
                  <c:pt idx="18">
                    <c:v>Qtr3</c:v>
                  </c:pt>
                  <c:pt idx="21">
                    <c:v>Qtr4</c:v>
                  </c:pt>
                  <c:pt idx="24">
                    <c:v>Qtr1</c:v>
                  </c:pt>
                  <c:pt idx="27">
                    <c:v>Qtr2</c:v>
                  </c:pt>
                  <c:pt idx="30">
                    <c:v>Qtr3</c:v>
                  </c:pt>
                  <c:pt idx="33">
                    <c:v>Qtr4</c:v>
                  </c:pt>
                  <c:pt idx="36">
                    <c:v>Qtr1</c:v>
                  </c:pt>
                  <c:pt idx="39">
                    <c:v>Qtr2</c:v>
                  </c:pt>
                  <c:pt idx="42">
                    <c:v>Qtr3</c:v>
                  </c:pt>
                  <c:pt idx="45">
                    <c:v>Qtr4</c:v>
                  </c:pt>
                  <c:pt idx="48">
                    <c:v>Qtr1</c:v>
                  </c:pt>
                  <c:pt idx="51">
                    <c:v>Qtr2</c:v>
                  </c:pt>
                  <c:pt idx="54">
                    <c:v>Qtr3</c:v>
                  </c:pt>
                  <c:pt idx="57">
                    <c:v>Qtr4</c:v>
                  </c:pt>
                </c:lvl>
                <c:lvl>
                  <c:pt idx="0">
                    <c:v>2013</c:v>
                  </c:pt>
                  <c:pt idx="12">
                    <c:v>2014</c:v>
                  </c:pt>
                  <c:pt idx="24">
                    <c:v>2015</c:v>
                  </c:pt>
                  <c:pt idx="36">
                    <c:v>2016</c:v>
                  </c:pt>
                  <c:pt idx="48">
                    <c:v>2017</c:v>
                  </c:pt>
                </c:lvl>
              </c:multiLvlStrCache>
            </c:multiLvlStrRef>
          </c:cat>
          <c:val>
            <c:numRef>
              <c:f>SUM_data!$F$3:$F$88</c:f>
              <c:numCache>
                <c:formatCode>#,##0</c:formatCode>
                <c:ptCount val="60"/>
                <c:pt idx="0">
                  <c:v>11142.84</c:v>
                </c:pt>
                <c:pt idx="1">
                  <c:v>15045.48</c:v>
                </c:pt>
                <c:pt idx="2">
                  <c:v>11774.28</c:v>
                </c:pt>
                <c:pt idx="3">
                  <c:v>9335.4</c:v>
                </c:pt>
                <c:pt idx="4">
                  <c:v>7245.96</c:v>
                </c:pt>
                <c:pt idx="5">
                  <c:v>4253.9399999999996</c:v>
                </c:pt>
                <c:pt idx="6">
                  <c:v>2389.1999999999998</c:v>
                </c:pt>
                <c:pt idx="7">
                  <c:v>3220.86</c:v>
                </c:pt>
                <c:pt idx="8">
                  <c:v>5133.54</c:v>
                </c:pt>
                <c:pt idx="9">
                  <c:v>5480.82</c:v>
                </c:pt>
                <c:pt idx="10">
                  <c:v>6368.76</c:v>
                </c:pt>
                <c:pt idx="11">
                  <c:v>20273.16</c:v>
                </c:pt>
                <c:pt idx="12">
                  <c:v>20263.38</c:v>
                </c:pt>
                <c:pt idx="13">
                  <c:v>17316.96</c:v>
                </c:pt>
                <c:pt idx="14">
                  <c:v>20303.28</c:v>
                </c:pt>
                <c:pt idx="15">
                  <c:v>19315.86</c:v>
                </c:pt>
                <c:pt idx="16">
                  <c:v>14474.52</c:v>
                </c:pt>
                <c:pt idx="17">
                  <c:v>8129.76</c:v>
                </c:pt>
                <c:pt idx="18">
                  <c:v>2738.28</c:v>
                </c:pt>
                <c:pt idx="19">
                  <c:v>5037.3599999999997</c:v>
                </c:pt>
                <c:pt idx="20">
                  <c:v>8285.58</c:v>
                </c:pt>
                <c:pt idx="21">
                  <c:v>9327.9</c:v>
                </c:pt>
                <c:pt idx="22">
                  <c:v>9577.92</c:v>
                </c:pt>
                <c:pt idx="23">
                  <c:v>14220.96</c:v>
                </c:pt>
                <c:pt idx="24">
                  <c:v>19989.18</c:v>
                </c:pt>
                <c:pt idx="25">
                  <c:v>18101.52</c:v>
                </c:pt>
                <c:pt idx="26">
                  <c:v>19629.72</c:v>
                </c:pt>
                <c:pt idx="27">
                  <c:v>19433.46</c:v>
                </c:pt>
                <c:pt idx="28">
                  <c:v>17303.46</c:v>
                </c:pt>
                <c:pt idx="29">
                  <c:v>9860.8799999999992</c:v>
                </c:pt>
                <c:pt idx="30">
                  <c:v>6595.14</c:v>
                </c:pt>
                <c:pt idx="31">
                  <c:v>5067.72</c:v>
                </c:pt>
                <c:pt idx="32">
                  <c:v>12051.6</c:v>
                </c:pt>
                <c:pt idx="33">
                  <c:v>20293.68</c:v>
                </c:pt>
                <c:pt idx="34">
                  <c:v>19316.22</c:v>
                </c:pt>
                <c:pt idx="35">
                  <c:v>20093.04</c:v>
                </c:pt>
                <c:pt idx="36">
                  <c:v>19902.96</c:v>
                </c:pt>
                <c:pt idx="37">
                  <c:v>18266.46</c:v>
                </c:pt>
                <c:pt idx="38">
                  <c:v>18662.28</c:v>
                </c:pt>
                <c:pt idx="39">
                  <c:v>17015.04</c:v>
                </c:pt>
                <c:pt idx="40">
                  <c:v>9288.84</c:v>
                </c:pt>
                <c:pt idx="41">
                  <c:v>4993.74</c:v>
                </c:pt>
                <c:pt idx="42">
                  <c:v>2782.74</c:v>
                </c:pt>
                <c:pt idx="43">
                  <c:v>4657.38</c:v>
                </c:pt>
                <c:pt idx="44">
                  <c:v>6346.68</c:v>
                </c:pt>
                <c:pt idx="45">
                  <c:v>17267.400000000001</c:v>
                </c:pt>
                <c:pt idx="46">
                  <c:v>18587.580000000002</c:v>
                </c:pt>
                <c:pt idx="47">
                  <c:v>19119.3</c:v>
                </c:pt>
                <c:pt idx="48">
                  <c:v>19560.7</c:v>
                </c:pt>
                <c:pt idx="49">
                  <c:v>17685.36</c:v>
                </c:pt>
                <c:pt idx="50">
                  <c:v>18670.310000000001</c:v>
                </c:pt>
                <c:pt idx="51">
                  <c:v>17396.73</c:v>
                </c:pt>
                <c:pt idx="52">
                  <c:v>11295.34</c:v>
                </c:pt>
                <c:pt idx="53">
                  <c:v>5768.37</c:v>
                </c:pt>
                <c:pt idx="55">
                  <c:v>4343.4399999999996</c:v>
                </c:pt>
                <c:pt idx="56">
                  <c:v>8111.18</c:v>
                </c:pt>
                <c:pt idx="57">
                  <c:v>15515.7</c:v>
                </c:pt>
                <c:pt idx="58">
                  <c:v>18380.96</c:v>
                </c:pt>
                <c:pt idx="59">
                  <c:v>19189.330000000002</c:v>
                </c:pt>
              </c:numCache>
            </c:numRef>
          </c:val>
          <c:smooth val="0"/>
          <c:extLst>
            <c:ext xmlns:c16="http://schemas.microsoft.com/office/drawing/2014/chart" uri="{C3380CC4-5D6E-409C-BE32-E72D297353CC}">
              <c16:uniqueId val="{00000005-FC36-4071-BCED-4045B064AD4B}"/>
            </c:ext>
          </c:extLst>
        </c:ser>
        <c:dLbls>
          <c:dLblPos val="ctr"/>
          <c:showLegendKey val="0"/>
          <c:showVal val="1"/>
          <c:showCatName val="0"/>
          <c:showSerName val="0"/>
          <c:showPercent val="0"/>
          <c:showBubbleSize val="0"/>
        </c:dLbls>
        <c:marker val="1"/>
        <c:smooth val="0"/>
        <c:axId val="436391640"/>
        <c:axId val="436395904"/>
      </c:lineChart>
      <c:catAx>
        <c:axId val="43639164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sv-SE"/>
          </a:p>
        </c:txPr>
        <c:crossAx val="436395904"/>
        <c:crosses val="autoZero"/>
        <c:auto val="1"/>
        <c:lblAlgn val="ctr"/>
        <c:lblOffset val="100"/>
        <c:noMultiLvlLbl val="0"/>
      </c:catAx>
      <c:valAx>
        <c:axId val="436395904"/>
        <c:scaling>
          <c:orientation val="minMax"/>
        </c:scaling>
        <c:delete val="1"/>
        <c:axPos val="l"/>
        <c:numFmt formatCode="#,##0" sourceLinked="1"/>
        <c:majorTickMark val="none"/>
        <c:minorTickMark val="none"/>
        <c:tickLblPos val="nextTo"/>
        <c:crossAx val="436391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sv-SE"/>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[brf ekoxen, el-förbrukning - månad_10.xlsx]temp!PivotTable1</c:name>
    <c:fmtId val="0"/>
  </c:pivotSource>
  <c:chart>
    <c:autoTitleDeleted val="0"/>
    <c:pivotFmts>
      <c:pivotFmt>
        <c:idx val="0"/>
      </c:pivotFmt>
      <c:pivotFmt>
        <c:idx val="1"/>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ln w="22225" cap="rnd">
            <a:solidFill>
              <a:schemeClr val="accent1"/>
            </a:solidFill>
          </a:ln>
          <a:effectLst>
            <a:glow rad="139700">
              <a:schemeClr val="accent1">
                <a:satMod val="175000"/>
                <a:alpha val="1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ln w="22225" cap="rnd">
            <a:solidFill>
              <a:schemeClr val="accent1"/>
            </a:solidFill>
          </a:ln>
          <a:effectLst>
            <a:glow rad="139700">
              <a:schemeClr val="accent1">
                <a:satMod val="175000"/>
                <a:alpha val="14000"/>
              </a:schemeClr>
            </a:glow>
          </a:effectLst>
        </c:spPr>
        <c:marker>
          <c:symbol val="circle"/>
          <c:size val="4"/>
          <c:spPr>
            <a:solidFill>
              <a:schemeClr val="accent3">
                <a:lumMod val="60000"/>
                <a:lumOff val="40000"/>
              </a:schemeClr>
            </a:solidFill>
            <a:ln>
              <a:noFill/>
            </a:ln>
            <a:effectLst>
              <a:glow rad="63500">
                <a:schemeClr val="accent3">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sv-SE"/>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temp!$C$3</c:f>
              <c:strCache>
                <c:ptCount val="1"/>
                <c:pt idx="0">
                  <c:v>Max of temp</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multiLvlStrRef>
              <c:f>temp!$B$4:$B$44</c:f>
              <c:multiLvlStrCache>
                <c:ptCount val="32"/>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pt idx="20">
                    <c:v>Qtr1</c:v>
                  </c:pt>
                  <c:pt idx="21">
                    <c:v>Qtr2</c:v>
                  </c:pt>
                  <c:pt idx="22">
                    <c:v>Qtr3</c:v>
                  </c:pt>
                  <c:pt idx="23">
                    <c:v>Qtr4</c:v>
                  </c:pt>
                  <c:pt idx="24">
                    <c:v>Qtr1</c:v>
                  </c:pt>
                  <c:pt idx="25">
                    <c:v>Qtr2</c:v>
                  </c:pt>
                  <c:pt idx="26">
                    <c:v>Qtr3</c:v>
                  </c:pt>
                  <c:pt idx="27">
                    <c:v>Qtr4</c:v>
                  </c:pt>
                  <c:pt idx="28">
                    <c:v>Qtr1</c:v>
                  </c:pt>
                  <c:pt idx="29">
                    <c:v>Qtr2</c:v>
                  </c:pt>
                  <c:pt idx="30">
                    <c:v>Qtr3</c:v>
                  </c:pt>
                  <c:pt idx="31">
                    <c:v>Qtr4</c:v>
                  </c:pt>
                </c:lvl>
                <c:lvl>
                  <c:pt idx="0">
                    <c:v>2010</c:v>
                  </c:pt>
                  <c:pt idx="4">
                    <c:v>2011</c:v>
                  </c:pt>
                  <c:pt idx="8">
                    <c:v>2012</c:v>
                  </c:pt>
                  <c:pt idx="12">
                    <c:v>2013</c:v>
                  </c:pt>
                  <c:pt idx="16">
                    <c:v>2014</c:v>
                  </c:pt>
                  <c:pt idx="20">
                    <c:v>2015</c:v>
                  </c:pt>
                  <c:pt idx="24">
                    <c:v>2016</c:v>
                  </c:pt>
                  <c:pt idx="28">
                    <c:v>2017</c:v>
                  </c:pt>
                </c:lvl>
              </c:multiLvlStrCache>
            </c:multiLvlStrRef>
          </c:cat>
          <c:val>
            <c:numRef>
              <c:f>temp!$C$4:$C$44</c:f>
              <c:numCache>
                <c:formatCode>0.0</c:formatCode>
                <c:ptCount val="32"/>
                <c:pt idx="0">
                  <c:v>-0.24</c:v>
                </c:pt>
                <c:pt idx="1">
                  <c:v>15.51</c:v>
                </c:pt>
                <c:pt idx="2">
                  <c:v>21.13</c:v>
                </c:pt>
                <c:pt idx="3">
                  <c:v>6.35</c:v>
                </c:pt>
                <c:pt idx="4">
                  <c:v>1.08</c:v>
                </c:pt>
                <c:pt idx="5">
                  <c:v>17.149999999999999</c:v>
                </c:pt>
                <c:pt idx="6">
                  <c:v>19.34</c:v>
                </c:pt>
                <c:pt idx="7">
                  <c:v>8.51</c:v>
                </c:pt>
                <c:pt idx="8">
                  <c:v>4.34</c:v>
                </c:pt>
                <c:pt idx="9">
                  <c:v>13.53</c:v>
                </c:pt>
                <c:pt idx="10">
                  <c:v>17.73</c:v>
                </c:pt>
                <c:pt idx="11">
                  <c:v>6.75</c:v>
                </c:pt>
                <c:pt idx="12">
                  <c:v>-1.26</c:v>
                </c:pt>
                <c:pt idx="13">
                  <c:v>16.41</c:v>
                </c:pt>
                <c:pt idx="14">
                  <c:v>18.29</c:v>
                </c:pt>
                <c:pt idx="15">
                  <c:v>8.64</c:v>
                </c:pt>
                <c:pt idx="16">
                  <c:v>4.3600000000000003</c:v>
                </c:pt>
                <c:pt idx="17">
                  <c:v>14.11</c:v>
                </c:pt>
                <c:pt idx="18">
                  <c:v>20.67</c:v>
                </c:pt>
                <c:pt idx="19">
                  <c:v>9.3699999999999992</c:v>
                </c:pt>
                <c:pt idx="20">
                  <c:v>3.68</c:v>
                </c:pt>
                <c:pt idx="21">
                  <c:v>14.46</c:v>
                </c:pt>
                <c:pt idx="22">
                  <c:v>17.989999999999998</c:v>
                </c:pt>
                <c:pt idx="23">
                  <c:v>8.07</c:v>
                </c:pt>
                <c:pt idx="24">
                  <c:v>3.11</c:v>
                </c:pt>
                <c:pt idx="25">
                  <c:v>16.350000000000001</c:v>
                </c:pt>
                <c:pt idx="26">
                  <c:v>18.84</c:v>
                </c:pt>
                <c:pt idx="27">
                  <c:v>7.2</c:v>
                </c:pt>
                <c:pt idx="28">
                  <c:v>3.19</c:v>
                </c:pt>
                <c:pt idx="29">
                  <c:v>15.19</c:v>
                </c:pt>
                <c:pt idx="30">
                  <c:v>17.29</c:v>
                </c:pt>
                <c:pt idx="31">
                  <c:v>7.93</c:v>
                </c:pt>
              </c:numCache>
            </c:numRef>
          </c:val>
          <c:smooth val="0"/>
          <c:extLst>
            <c:ext xmlns:c16="http://schemas.microsoft.com/office/drawing/2014/chart" uri="{C3380CC4-5D6E-409C-BE32-E72D297353CC}">
              <c16:uniqueId val="{00000000-4305-476E-A444-E506A45BC73A}"/>
            </c:ext>
          </c:extLst>
        </c:ser>
        <c:ser>
          <c:idx val="1"/>
          <c:order val="1"/>
          <c:tx>
            <c:strRef>
              <c:f>temp!$D$3</c:f>
              <c:strCache>
                <c:ptCount val="1"/>
                <c:pt idx="0">
                  <c:v>Average of temp</c:v>
                </c:pt>
              </c:strCache>
            </c:strRef>
          </c:tx>
          <c:spPr>
            <a:ln w="22225" cap="rnd">
              <a:solidFill>
                <a:schemeClr val="accent2"/>
              </a:solidFill>
            </a:ln>
            <a:effectLst>
              <a:glow rad="139700">
                <a:schemeClr val="accent2">
                  <a:satMod val="175000"/>
                  <a:alpha val="1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multiLvlStrRef>
              <c:f>temp!$B$4:$B$44</c:f>
              <c:multiLvlStrCache>
                <c:ptCount val="32"/>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pt idx="20">
                    <c:v>Qtr1</c:v>
                  </c:pt>
                  <c:pt idx="21">
                    <c:v>Qtr2</c:v>
                  </c:pt>
                  <c:pt idx="22">
                    <c:v>Qtr3</c:v>
                  </c:pt>
                  <c:pt idx="23">
                    <c:v>Qtr4</c:v>
                  </c:pt>
                  <c:pt idx="24">
                    <c:v>Qtr1</c:v>
                  </c:pt>
                  <c:pt idx="25">
                    <c:v>Qtr2</c:v>
                  </c:pt>
                  <c:pt idx="26">
                    <c:v>Qtr3</c:v>
                  </c:pt>
                  <c:pt idx="27">
                    <c:v>Qtr4</c:v>
                  </c:pt>
                  <c:pt idx="28">
                    <c:v>Qtr1</c:v>
                  </c:pt>
                  <c:pt idx="29">
                    <c:v>Qtr2</c:v>
                  </c:pt>
                  <c:pt idx="30">
                    <c:v>Qtr3</c:v>
                  </c:pt>
                  <c:pt idx="31">
                    <c:v>Qtr4</c:v>
                  </c:pt>
                </c:lvl>
                <c:lvl>
                  <c:pt idx="0">
                    <c:v>2010</c:v>
                  </c:pt>
                  <c:pt idx="4">
                    <c:v>2011</c:v>
                  </c:pt>
                  <c:pt idx="8">
                    <c:v>2012</c:v>
                  </c:pt>
                  <c:pt idx="12">
                    <c:v>2013</c:v>
                  </c:pt>
                  <c:pt idx="16">
                    <c:v>2014</c:v>
                  </c:pt>
                  <c:pt idx="20">
                    <c:v>2015</c:v>
                  </c:pt>
                  <c:pt idx="24">
                    <c:v>2016</c:v>
                  </c:pt>
                  <c:pt idx="28">
                    <c:v>2017</c:v>
                  </c:pt>
                </c:lvl>
              </c:multiLvlStrCache>
            </c:multiLvlStrRef>
          </c:cat>
          <c:val>
            <c:numRef>
              <c:f>temp!$D$4:$D$44</c:f>
              <c:numCache>
                <c:formatCode>0.0</c:formatCode>
                <c:ptCount val="32"/>
                <c:pt idx="0">
                  <c:v>-4.1266666666666669</c:v>
                </c:pt>
                <c:pt idx="1">
                  <c:v>10.943333333333333</c:v>
                </c:pt>
                <c:pt idx="2">
                  <c:v>16.68</c:v>
                </c:pt>
                <c:pt idx="3">
                  <c:v>2.9999999999999655E-2</c:v>
                </c:pt>
                <c:pt idx="4">
                  <c:v>-1.7</c:v>
                </c:pt>
                <c:pt idx="5">
                  <c:v>12.576666666666666</c:v>
                </c:pt>
                <c:pt idx="6">
                  <c:v>16.826666666666668</c:v>
                </c:pt>
                <c:pt idx="7">
                  <c:v>5.6866666666666674</c:v>
                </c:pt>
                <c:pt idx="8">
                  <c:v>0.17999999999999997</c:v>
                </c:pt>
                <c:pt idx="9">
                  <c:v>10.096666666666666</c:v>
                </c:pt>
                <c:pt idx="10">
                  <c:v>15.533333333333331</c:v>
                </c:pt>
                <c:pt idx="11">
                  <c:v>2.7733333333333334</c:v>
                </c:pt>
                <c:pt idx="12">
                  <c:v>-2.3166666666666669</c:v>
                </c:pt>
                <c:pt idx="13">
                  <c:v>11.4</c:v>
                </c:pt>
                <c:pt idx="14">
                  <c:v>16.25</c:v>
                </c:pt>
                <c:pt idx="15">
                  <c:v>5.4433333333333342</c:v>
                </c:pt>
                <c:pt idx="16">
                  <c:v>1.7233333333333336</c:v>
                </c:pt>
                <c:pt idx="17">
                  <c:v>10.793333333333331</c:v>
                </c:pt>
                <c:pt idx="18">
                  <c:v>17.136666666666667</c:v>
                </c:pt>
                <c:pt idx="19">
                  <c:v>5.09</c:v>
                </c:pt>
                <c:pt idx="20">
                  <c:v>1.946666666666667</c:v>
                </c:pt>
                <c:pt idx="21">
                  <c:v>10.556666666666667</c:v>
                </c:pt>
                <c:pt idx="22">
                  <c:v>16.106666666666666</c:v>
                </c:pt>
                <c:pt idx="23">
                  <c:v>5.7100000000000009</c:v>
                </c:pt>
                <c:pt idx="24">
                  <c:v>-0.17999999999999985</c:v>
                </c:pt>
                <c:pt idx="25">
                  <c:v>11.786666666666667</c:v>
                </c:pt>
                <c:pt idx="26">
                  <c:v>16.883333333333333</c:v>
                </c:pt>
                <c:pt idx="27">
                  <c:v>3.8166666666666664</c:v>
                </c:pt>
                <c:pt idx="28">
                  <c:v>1</c:v>
                </c:pt>
                <c:pt idx="29">
                  <c:v>10.406666666666666</c:v>
                </c:pt>
                <c:pt idx="30">
                  <c:v>15.656666666666666</c:v>
                </c:pt>
                <c:pt idx="31">
                  <c:v>4.4266666666666667</c:v>
                </c:pt>
              </c:numCache>
            </c:numRef>
          </c:val>
          <c:smooth val="0"/>
          <c:extLst>
            <c:ext xmlns:c16="http://schemas.microsoft.com/office/drawing/2014/chart" uri="{C3380CC4-5D6E-409C-BE32-E72D297353CC}">
              <c16:uniqueId val="{00000001-4305-476E-A444-E506A45BC73A}"/>
            </c:ext>
          </c:extLst>
        </c:ser>
        <c:ser>
          <c:idx val="2"/>
          <c:order val="2"/>
          <c:tx>
            <c:strRef>
              <c:f>temp!$E$3</c:f>
              <c:strCache>
                <c:ptCount val="1"/>
                <c:pt idx="0">
                  <c:v>Min of temp</c:v>
                </c:pt>
              </c:strCache>
            </c:strRef>
          </c:tx>
          <c:spPr>
            <a:ln w="22225" cap="rnd">
              <a:solidFill>
                <a:schemeClr val="accent3"/>
              </a:solidFill>
            </a:ln>
            <a:effectLst>
              <a:glow rad="139700">
                <a:schemeClr val="accent3">
                  <a:satMod val="175000"/>
                  <a:alpha val="14000"/>
                </a:schemeClr>
              </a:glow>
            </a:effectLst>
          </c:spPr>
          <c:marker>
            <c:symbol val="circle"/>
            <c:size val="4"/>
            <c:spPr>
              <a:solidFill>
                <a:schemeClr val="accent3">
                  <a:lumMod val="60000"/>
                  <a:lumOff val="40000"/>
                </a:schemeClr>
              </a:solidFill>
              <a:ln>
                <a:noFill/>
              </a:ln>
              <a:effectLst>
                <a:glow rad="63500">
                  <a:schemeClr val="accent3">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multiLvlStrRef>
              <c:f>temp!$B$4:$B$44</c:f>
              <c:multiLvlStrCache>
                <c:ptCount val="32"/>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pt idx="20">
                    <c:v>Qtr1</c:v>
                  </c:pt>
                  <c:pt idx="21">
                    <c:v>Qtr2</c:v>
                  </c:pt>
                  <c:pt idx="22">
                    <c:v>Qtr3</c:v>
                  </c:pt>
                  <c:pt idx="23">
                    <c:v>Qtr4</c:v>
                  </c:pt>
                  <c:pt idx="24">
                    <c:v>Qtr1</c:v>
                  </c:pt>
                  <c:pt idx="25">
                    <c:v>Qtr2</c:v>
                  </c:pt>
                  <c:pt idx="26">
                    <c:v>Qtr3</c:v>
                  </c:pt>
                  <c:pt idx="27">
                    <c:v>Qtr4</c:v>
                  </c:pt>
                  <c:pt idx="28">
                    <c:v>Qtr1</c:v>
                  </c:pt>
                  <c:pt idx="29">
                    <c:v>Qtr2</c:v>
                  </c:pt>
                  <c:pt idx="30">
                    <c:v>Qtr3</c:v>
                  </c:pt>
                  <c:pt idx="31">
                    <c:v>Qtr4</c:v>
                  </c:pt>
                </c:lvl>
                <c:lvl>
                  <c:pt idx="0">
                    <c:v>2010</c:v>
                  </c:pt>
                  <c:pt idx="4">
                    <c:v>2011</c:v>
                  </c:pt>
                  <c:pt idx="8">
                    <c:v>2012</c:v>
                  </c:pt>
                  <c:pt idx="12">
                    <c:v>2013</c:v>
                  </c:pt>
                  <c:pt idx="16">
                    <c:v>2014</c:v>
                  </c:pt>
                  <c:pt idx="20">
                    <c:v>2015</c:v>
                  </c:pt>
                  <c:pt idx="24">
                    <c:v>2016</c:v>
                  </c:pt>
                  <c:pt idx="28">
                    <c:v>2017</c:v>
                  </c:pt>
                </c:lvl>
              </c:multiLvlStrCache>
            </c:multiLvlStrRef>
          </c:cat>
          <c:val>
            <c:numRef>
              <c:f>temp!$E$4:$E$44</c:f>
              <c:numCache>
                <c:formatCode>0.0</c:formatCode>
                <c:ptCount val="32"/>
                <c:pt idx="0">
                  <c:v>-6.89</c:v>
                </c:pt>
                <c:pt idx="1">
                  <c:v>6.09</c:v>
                </c:pt>
                <c:pt idx="2">
                  <c:v>11.93</c:v>
                </c:pt>
                <c:pt idx="3">
                  <c:v>-6.61</c:v>
                </c:pt>
                <c:pt idx="4">
                  <c:v>-4.29</c:v>
                </c:pt>
                <c:pt idx="5">
                  <c:v>8.9600000000000009</c:v>
                </c:pt>
                <c:pt idx="6">
                  <c:v>13.92</c:v>
                </c:pt>
                <c:pt idx="7">
                  <c:v>2.5499999999999998</c:v>
                </c:pt>
                <c:pt idx="8">
                  <c:v>-2.88</c:v>
                </c:pt>
                <c:pt idx="9">
                  <c:v>4.7699999999999996</c:v>
                </c:pt>
                <c:pt idx="10">
                  <c:v>12.19</c:v>
                </c:pt>
                <c:pt idx="11">
                  <c:v>-2.99</c:v>
                </c:pt>
                <c:pt idx="12">
                  <c:v>-3.33</c:v>
                </c:pt>
                <c:pt idx="13">
                  <c:v>4.8099999999999996</c:v>
                </c:pt>
                <c:pt idx="14">
                  <c:v>12.76</c:v>
                </c:pt>
                <c:pt idx="15">
                  <c:v>3.33</c:v>
                </c:pt>
                <c:pt idx="16">
                  <c:v>-1.46</c:v>
                </c:pt>
                <c:pt idx="17">
                  <c:v>7.3</c:v>
                </c:pt>
                <c:pt idx="18">
                  <c:v>13.35</c:v>
                </c:pt>
                <c:pt idx="19">
                  <c:v>0.42</c:v>
                </c:pt>
                <c:pt idx="20">
                  <c:v>0.9</c:v>
                </c:pt>
                <c:pt idx="21">
                  <c:v>7.1</c:v>
                </c:pt>
                <c:pt idx="22">
                  <c:v>13.37</c:v>
                </c:pt>
                <c:pt idx="23">
                  <c:v>4.07</c:v>
                </c:pt>
                <c:pt idx="24">
                  <c:v>-4.0999999999999996</c:v>
                </c:pt>
                <c:pt idx="25">
                  <c:v>6.07</c:v>
                </c:pt>
                <c:pt idx="26">
                  <c:v>15.04</c:v>
                </c:pt>
                <c:pt idx="27">
                  <c:v>2.0699999999999998</c:v>
                </c:pt>
                <c:pt idx="28">
                  <c:v>-0.31</c:v>
                </c:pt>
                <c:pt idx="29">
                  <c:v>4.74</c:v>
                </c:pt>
                <c:pt idx="30">
                  <c:v>12.91</c:v>
                </c:pt>
                <c:pt idx="31">
                  <c:v>1.5</c:v>
                </c:pt>
              </c:numCache>
            </c:numRef>
          </c:val>
          <c:smooth val="0"/>
          <c:extLst>
            <c:ext xmlns:c16="http://schemas.microsoft.com/office/drawing/2014/chart" uri="{C3380CC4-5D6E-409C-BE32-E72D297353CC}">
              <c16:uniqueId val="{00000003-4305-476E-A444-E506A45BC73A}"/>
            </c:ext>
          </c:extLst>
        </c:ser>
        <c:dLbls>
          <c:dLblPos val="ctr"/>
          <c:showLegendKey val="0"/>
          <c:showVal val="1"/>
          <c:showCatName val="0"/>
          <c:showSerName val="0"/>
          <c:showPercent val="0"/>
          <c:showBubbleSize val="0"/>
        </c:dLbls>
        <c:marker val="1"/>
        <c:smooth val="0"/>
        <c:axId val="385565240"/>
        <c:axId val="385565568"/>
      </c:lineChart>
      <c:catAx>
        <c:axId val="38556524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crossAx val="385565568"/>
        <c:crosses val="autoZero"/>
        <c:auto val="1"/>
        <c:lblAlgn val="ctr"/>
        <c:lblOffset val="100"/>
        <c:noMultiLvlLbl val="0"/>
      </c:catAx>
      <c:valAx>
        <c:axId val="38556556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crossAx val="385565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sv-SE"/>
    </a:p>
  </c:txPr>
  <c:printSettings>
    <c:headerFooter/>
    <c:pageMargins b="0.75" l="0.7" r="0.7" t="0.75" header="0.3" footer="0.3"/>
    <c:pageSetup paperSize="9" orientation="landscape"/>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'QoQ2'!$E$45</c:f>
              <c:strCache>
                <c:ptCount val="1"/>
                <c:pt idx="0">
                  <c:v>10_fast</c:v>
                </c:pt>
              </c:strCache>
            </c:strRef>
          </c:tx>
          <c:spPr>
            <a:solidFill>
              <a:schemeClr val="accent1"/>
            </a:solidFill>
            <a:ln>
              <a:noFill/>
            </a:ln>
            <a:effectLst/>
          </c:spPr>
          <c:invertIfNegative val="0"/>
          <c:cat>
            <c:numRef>
              <c:f>'QoQ2'!$B$46:$B$53</c:f>
              <c:numCache>
                <c:formatCode>m/d/yyyy</c:formatCode>
                <c:ptCount val="8"/>
                <c:pt idx="0">
                  <c:v>42005</c:v>
                </c:pt>
                <c:pt idx="1">
                  <c:v>42095</c:v>
                </c:pt>
                <c:pt idx="2">
                  <c:v>42186</c:v>
                </c:pt>
                <c:pt idx="3">
                  <c:v>42278</c:v>
                </c:pt>
                <c:pt idx="4">
                  <c:v>42370</c:v>
                </c:pt>
                <c:pt idx="5">
                  <c:v>42461</c:v>
                </c:pt>
                <c:pt idx="6">
                  <c:v>42552</c:v>
                </c:pt>
                <c:pt idx="7">
                  <c:v>42644</c:v>
                </c:pt>
              </c:numCache>
            </c:numRef>
          </c:cat>
          <c:val>
            <c:numRef>
              <c:f>'QoQ2'!$E$46:$E$53</c:f>
              <c:numCache>
                <c:formatCode>0%</c:formatCode>
                <c:ptCount val="8"/>
                <c:pt idx="0">
                  <c:v>-1.7368649587494622E-2</c:v>
                </c:pt>
                <c:pt idx="1">
                  <c:v>0.13205282112845129</c:v>
                </c:pt>
                <c:pt idx="2">
                  <c:v>0.12700964630225076</c:v>
                </c:pt>
                <c:pt idx="3">
                  <c:v>-4.0442741592166875E-2</c:v>
                </c:pt>
                <c:pt idx="4">
                  <c:v>0.12635692574902291</c:v>
                </c:pt>
                <c:pt idx="5">
                  <c:v>0.10714285714285721</c:v>
                </c:pt>
                <c:pt idx="6">
                  <c:v>-4.5980707395498421E-2</c:v>
                </c:pt>
                <c:pt idx="7">
                  <c:v>-9.3656875266070694E-2</c:v>
                </c:pt>
              </c:numCache>
            </c:numRef>
          </c:val>
          <c:extLst>
            <c:ext xmlns:c16="http://schemas.microsoft.com/office/drawing/2014/chart" uri="{C3380CC4-5D6E-409C-BE32-E72D297353CC}">
              <c16:uniqueId val="{00000002-0D1C-4C38-B4EF-CC22350631C2}"/>
            </c:ext>
          </c:extLst>
        </c:ser>
        <c:dLbls>
          <c:showLegendKey val="0"/>
          <c:showVal val="0"/>
          <c:showCatName val="0"/>
          <c:showSerName val="0"/>
          <c:showPercent val="0"/>
          <c:showBubbleSize val="0"/>
        </c:dLbls>
        <c:gapWidth val="219"/>
        <c:overlap val="-27"/>
        <c:axId val="536769712"/>
        <c:axId val="536775288"/>
      </c:barChart>
      <c:dateAx>
        <c:axId val="536769712"/>
        <c:scaling>
          <c:orientation val="minMax"/>
        </c:scaling>
        <c:delete val="0"/>
        <c:axPos val="b"/>
        <c:numFmt formatCode="m/d/yyyy" sourceLinked="1"/>
        <c:majorTickMark val="in"/>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36775288"/>
        <c:crosses val="autoZero"/>
        <c:auto val="1"/>
        <c:lblOffset val="100"/>
        <c:baseTimeUnit val="months"/>
        <c:majorUnit val="1"/>
        <c:majorTimeUnit val="years"/>
        <c:minorUnit val="3"/>
        <c:minorTimeUnit val="months"/>
      </c:dateAx>
      <c:valAx>
        <c:axId val="536775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367697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[brf ekoxen, el-förbrukning - månad_10.xlsx]YoY!ptYoY1</c:name>
    <c:fmtId val="0"/>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sv-SE"/>
              <a:t>Förändring</a:t>
            </a:r>
            <a:r>
              <a:rPr lang="sv-SE" baseline="0"/>
              <a:t> mot 2013</a:t>
            </a:r>
            <a:endParaRPr lang="sv-SE"/>
          </a:p>
        </c:rich>
      </c:tx>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pivotFmt>
      <c:pivotFmt>
        <c:idx val="2"/>
      </c:pivotFmt>
      <c:pivotFmt>
        <c:idx val="3"/>
      </c:pivotFmt>
      <c:pivotFmt>
        <c:idx val="4"/>
      </c:pivotFmt>
      <c:pivotFmt>
        <c:idx val="5"/>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pivotFmt>
    </c:pivotFmts>
    <c:plotArea>
      <c:layout/>
      <c:barChart>
        <c:barDir val="col"/>
        <c:grouping val="clustered"/>
        <c:varyColors val="0"/>
        <c:ser>
          <c:idx val="0"/>
          <c:order val="0"/>
          <c:tx>
            <c:strRef>
              <c:f>YoY!$E$50:$E$51</c:f>
              <c:strCache>
                <c:ptCount val="1"/>
                <c:pt idx="0">
                  <c:v>10_fast</c:v>
                </c:pt>
              </c:strCache>
            </c:strRef>
          </c:tx>
          <c:spPr>
            <a:pattFill prst="narHorz">
              <a:fgClr>
                <a:schemeClr val="accent1">
                  <a:shade val="53000"/>
                </a:schemeClr>
              </a:fgClr>
              <a:bgClr>
                <a:schemeClr val="accent1">
                  <a:shade val="53000"/>
                  <a:lumMod val="20000"/>
                  <a:lumOff val="80000"/>
                </a:schemeClr>
              </a:bgClr>
            </a:pattFill>
            <a:ln>
              <a:noFill/>
            </a:ln>
            <a:effectLst>
              <a:innerShdw blurRad="114300">
                <a:schemeClr val="accent1">
                  <a:shade val="53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YoY!$D$52:$D$56</c:f>
              <c:strCache>
                <c:ptCount val="5"/>
                <c:pt idx="0">
                  <c:v>2013</c:v>
                </c:pt>
                <c:pt idx="1">
                  <c:v>2014</c:v>
                </c:pt>
                <c:pt idx="2">
                  <c:v>2015</c:v>
                </c:pt>
                <c:pt idx="3">
                  <c:v>2016</c:v>
                </c:pt>
                <c:pt idx="4">
                  <c:v>2017</c:v>
                </c:pt>
              </c:strCache>
            </c:strRef>
          </c:cat>
          <c:val>
            <c:numRef>
              <c:f>YoY!$E$52:$E$56</c:f>
              <c:numCache>
                <c:formatCode>0%</c:formatCode>
                <c:ptCount val="5"/>
                <c:pt idx="1">
                  <c:v>2.6199165797705943E-2</c:v>
                </c:pt>
                <c:pt idx="2">
                  <c:v>6.3021376433785192E-2</c:v>
                </c:pt>
                <c:pt idx="3">
                  <c:v>4.940041710114703E-2</c:v>
                </c:pt>
                <c:pt idx="4">
                  <c:v>-0.12837069864442122</c:v>
                </c:pt>
              </c:numCache>
            </c:numRef>
          </c:val>
          <c:extLst>
            <c:ext xmlns:c16="http://schemas.microsoft.com/office/drawing/2014/chart" uri="{C3380CC4-5D6E-409C-BE32-E72D297353CC}">
              <c16:uniqueId val="{00000000-9CD7-4478-A196-0C8A6E57AF60}"/>
            </c:ext>
          </c:extLst>
        </c:ser>
        <c:ser>
          <c:idx val="1"/>
          <c:order val="1"/>
          <c:tx>
            <c:strRef>
              <c:f>YoY!$F$50:$F$51</c:f>
              <c:strCache>
                <c:ptCount val="1"/>
                <c:pt idx="0">
                  <c:v>4_fast</c:v>
                </c:pt>
              </c:strCache>
            </c:strRef>
          </c:tx>
          <c:spPr>
            <a:pattFill prst="narHorz">
              <a:fgClr>
                <a:schemeClr val="accent1">
                  <a:shade val="76000"/>
                </a:schemeClr>
              </a:fgClr>
              <a:bgClr>
                <a:schemeClr val="accent1">
                  <a:shade val="76000"/>
                  <a:lumMod val="20000"/>
                  <a:lumOff val="80000"/>
                </a:schemeClr>
              </a:bgClr>
            </a:pattFill>
            <a:ln>
              <a:noFill/>
            </a:ln>
            <a:effectLst>
              <a:innerShdw blurRad="114300">
                <a:schemeClr val="accent1">
                  <a:shade val="76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YoY!$D$52:$D$56</c:f>
              <c:strCache>
                <c:ptCount val="5"/>
                <c:pt idx="0">
                  <c:v>2013</c:v>
                </c:pt>
                <c:pt idx="1">
                  <c:v>2014</c:v>
                </c:pt>
                <c:pt idx="2">
                  <c:v>2015</c:v>
                </c:pt>
                <c:pt idx="3">
                  <c:v>2016</c:v>
                </c:pt>
                <c:pt idx="4">
                  <c:v>2017</c:v>
                </c:pt>
              </c:strCache>
            </c:strRef>
          </c:cat>
          <c:val>
            <c:numRef>
              <c:f>YoY!$F$52:$F$56</c:f>
              <c:numCache>
                <c:formatCode>0%</c:formatCode>
                <c:ptCount val="5"/>
                <c:pt idx="1">
                  <c:v>0.11468116658428078</c:v>
                </c:pt>
                <c:pt idx="2">
                  <c:v>0.11591695501730104</c:v>
                </c:pt>
                <c:pt idx="3">
                  <c:v>0.15496786950074148</c:v>
                </c:pt>
                <c:pt idx="4">
                  <c:v>0.18111962432031645</c:v>
                </c:pt>
              </c:numCache>
            </c:numRef>
          </c:val>
          <c:extLst>
            <c:ext xmlns:c16="http://schemas.microsoft.com/office/drawing/2014/chart" uri="{C3380CC4-5D6E-409C-BE32-E72D297353CC}">
              <c16:uniqueId val="{00000007-C1D9-43CD-B2E4-BCDCABCB6992}"/>
            </c:ext>
          </c:extLst>
        </c:ser>
        <c:ser>
          <c:idx val="2"/>
          <c:order val="2"/>
          <c:tx>
            <c:strRef>
              <c:f>YoY!$G$50:$G$51</c:f>
              <c:strCache>
                <c:ptCount val="1"/>
                <c:pt idx="0">
                  <c:v>6_fast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YoY!$D$52:$D$56</c:f>
              <c:strCache>
                <c:ptCount val="5"/>
                <c:pt idx="0">
                  <c:v>2013</c:v>
                </c:pt>
                <c:pt idx="1">
                  <c:v>2014</c:v>
                </c:pt>
                <c:pt idx="2">
                  <c:v>2015</c:v>
                </c:pt>
                <c:pt idx="3">
                  <c:v>2016</c:v>
                </c:pt>
                <c:pt idx="4">
                  <c:v>2017</c:v>
                </c:pt>
              </c:strCache>
            </c:strRef>
          </c:cat>
          <c:val>
            <c:numRef>
              <c:f>YoY!$G$52:$G$56</c:f>
              <c:numCache>
                <c:formatCode>0%</c:formatCode>
                <c:ptCount val="5"/>
                <c:pt idx="1">
                  <c:v>8.9637182831396725E-2</c:v>
                </c:pt>
                <c:pt idx="2">
                  <c:v>-8.9004821753221094E-2</c:v>
                </c:pt>
                <c:pt idx="3">
                  <c:v>-0.16907754327721128</c:v>
                </c:pt>
                <c:pt idx="4">
                  <c:v>-0.20012568176428747</c:v>
                </c:pt>
              </c:numCache>
            </c:numRef>
          </c:val>
          <c:extLst>
            <c:ext xmlns:c16="http://schemas.microsoft.com/office/drawing/2014/chart" uri="{C3380CC4-5D6E-409C-BE32-E72D297353CC}">
              <c16:uniqueId val="{00000008-C1D9-43CD-B2E4-BCDCABCB6992}"/>
            </c:ext>
          </c:extLst>
        </c:ser>
        <c:ser>
          <c:idx val="3"/>
          <c:order val="3"/>
          <c:tx>
            <c:strRef>
              <c:f>YoY!$H$50:$H$51</c:f>
              <c:strCache>
                <c:ptCount val="1"/>
                <c:pt idx="0">
                  <c:v>8_fast</c:v>
                </c:pt>
              </c:strCache>
            </c:strRef>
          </c:tx>
          <c:spPr>
            <a:pattFill prst="narHorz">
              <a:fgClr>
                <a:schemeClr val="accent1">
                  <a:tint val="77000"/>
                </a:schemeClr>
              </a:fgClr>
              <a:bgClr>
                <a:schemeClr val="accent1">
                  <a:tint val="77000"/>
                  <a:lumMod val="20000"/>
                  <a:lumOff val="80000"/>
                </a:schemeClr>
              </a:bgClr>
            </a:pattFill>
            <a:ln>
              <a:noFill/>
            </a:ln>
            <a:effectLst>
              <a:innerShdw blurRad="114300">
                <a:schemeClr val="accent1">
                  <a:tint val="77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YoY!$D$52:$D$56</c:f>
              <c:strCache>
                <c:ptCount val="5"/>
                <c:pt idx="0">
                  <c:v>2013</c:v>
                </c:pt>
                <c:pt idx="1">
                  <c:v>2014</c:v>
                </c:pt>
                <c:pt idx="2">
                  <c:v>2015</c:v>
                </c:pt>
                <c:pt idx="3">
                  <c:v>2016</c:v>
                </c:pt>
                <c:pt idx="4">
                  <c:v>2017</c:v>
                </c:pt>
              </c:strCache>
            </c:strRef>
          </c:cat>
          <c:val>
            <c:numRef>
              <c:f>YoY!$H$52:$H$56</c:f>
              <c:numCache>
                <c:formatCode>0%</c:formatCode>
                <c:ptCount val="5"/>
                <c:pt idx="1">
                  <c:v>1.5843934426229509</c:v>
                </c:pt>
                <c:pt idx="2">
                  <c:v>1.0699016393442622</c:v>
                </c:pt>
                <c:pt idx="3">
                  <c:v>0.97481967213114751</c:v>
                </c:pt>
                <c:pt idx="4">
                  <c:v>1.3573704918032787</c:v>
                </c:pt>
              </c:numCache>
            </c:numRef>
          </c:val>
          <c:extLst>
            <c:ext xmlns:c16="http://schemas.microsoft.com/office/drawing/2014/chart" uri="{C3380CC4-5D6E-409C-BE32-E72D297353CC}">
              <c16:uniqueId val="{00000009-C1D9-43CD-B2E4-BCDCABCB6992}"/>
            </c:ext>
          </c:extLst>
        </c:ser>
        <c:ser>
          <c:idx val="4"/>
          <c:order val="4"/>
          <c:tx>
            <c:strRef>
              <c:f>YoY!$I$50:$I$51</c:f>
              <c:strCache>
                <c:ptCount val="1"/>
                <c:pt idx="0">
                  <c:v>8_bvp</c:v>
                </c:pt>
              </c:strCache>
            </c:strRef>
          </c:tx>
          <c:spPr>
            <a:pattFill prst="narHorz">
              <a:fgClr>
                <a:schemeClr val="accent1">
                  <a:tint val="54000"/>
                </a:schemeClr>
              </a:fgClr>
              <a:bgClr>
                <a:schemeClr val="accent1">
                  <a:tint val="54000"/>
                  <a:lumMod val="20000"/>
                  <a:lumOff val="80000"/>
                </a:schemeClr>
              </a:bgClr>
            </a:pattFill>
            <a:ln>
              <a:noFill/>
            </a:ln>
            <a:effectLst>
              <a:innerShdw blurRad="114300">
                <a:schemeClr val="accent1">
                  <a:tint val="54000"/>
                </a:schemeClr>
              </a:innerShdw>
            </a:effectLst>
          </c:spPr>
          <c:invertIfNegative val="0"/>
          <c:dLbls>
            <c:delete val="1"/>
          </c:dLbls>
          <c:cat>
            <c:strRef>
              <c:f>YoY!$D$52:$D$56</c:f>
              <c:strCache>
                <c:ptCount val="5"/>
                <c:pt idx="0">
                  <c:v>2013</c:v>
                </c:pt>
                <c:pt idx="1">
                  <c:v>2014</c:v>
                </c:pt>
                <c:pt idx="2">
                  <c:v>2015</c:v>
                </c:pt>
                <c:pt idx="3">
                  <c:v>2016</c:v>
                </c:pt>
                <c:pt idx="4">
                  <c:v>2017</c:v>
                </c:pt>
              </c:strCache>
            </c:strRef>
          </c:cat>
          <c:val>
            <c:numRef>
              <c:f>YoY!$I$52:$I$56</c:f>
              <c:numCache>
                <c:formatCode>0%</c:formatCode>
                <c:ptCount val="5"/>
                <c:pt idx="1">
                  <c:v>0.46552770177596392</c:v>
                </c:pt>
                <c:pt idx="2">
                  <c:v>0.84662394564696508</c:v>
                </c:pt>
                <c:pt idx="3">
                  <c:v>0.54322109721176304</c:v>
                </c:pt>
                <c:pt idx="4">
                  <c:v>0.53365057369238189</c:v>
                </c:pt>
              </c:numCache>
            </c:numRef>
          </c:val>
          <c:extLst>
            <c:ext xmlns:c16="http://schemas.microsoft.com/office/drawing/2014/chart" uri="{C3380CC4-5D6E-409C-BE32-E72D297353CC}">
              <c16:uniqueId val="{0000000A-C1D9-43CD-B2E4-BCDCABCB6992}"/>
            </c:ext>
          </c:extLst>
        </c:ser>
        <c:dLbls>
          <c:dLblPos val="outEnd"/>
          <c:showLegendKey val="0"/>
          <c:showVal val="1"/>
          <c:showCatName val="0"/>
          <c:showSerName val="0"/>
          <c:showPercent val="0"/>
          <c:showBubbleSize val="0"/>
        </c:dLbls>
        <c:gapWidth val="164"/>
        <c:overlap val="-22"/>
        <c:axId val="477822560"/>
        <c:axId val="477826168"/>
      </c:barChart>
      <c:catAx>
        <c:axId val="477822560"/>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7826168"/>
        <c:crosses val="autoZero"/>
        <c:auto val="1"/>
        <c:lblAlgn val="ctr"/>
        <c:lblOffset val="100"/>
        <c:noMultiLvlLbl val="0"/>
      </c:catAx>
      <c:valAx>
        <c:axId val="477826168"/>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7822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[brf ekoxen, el-förbrukning - månad_10.xlsx]YoY!ptYoY2</c:name>
    <c:fmtId val="1"/>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sv-SE"/>
              <a:t>Förändring</a:t>
            </a:r>
            <a:r>
              <a:rPr lang="sv-SE" baseline="0"/>
              <a:t> mot föregående år</a:t>
            </a:r>
            <a:endParaRPr lang="sv-SE"/>
          </a:p>
        </c:rich>
      </c:tx>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pivotFmt>
      <c:pivotFmt>
        <c:idx val="2"/>
      </c:pivotFmt>
      <c:pivotFmt>
        <c:idx val="3"/>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pivotFmt>
    </c:pivotFmts>
    <c:plotArea>
      <c:layout/>
      <c:barChart>
        <c:barDir val="col"/>
        <c:grouping val="clustered"/>
        <c:varyColors val="0"/>
        <c:ser>
          <c:idx val="0"/>
          <c:order val="0"/>
          <c:tx>
            <c:strRef>
              <c:f>YoY!$K$50:$K$51</c:f>
              <c:strCache>
                <c:ptCount val="1"/>
                <c:pt idx="0">
                  <c:v>10_fast</c:v>
                </c:pt>
              </c:strCache>
            </c:strRef>
          </c:tx>
          <c:spPr>
            <a:pattFill prst="narHorz">
              <a:fgClr>
                <a:schemeClr val="accent1">
                  <a:shade val="53000"/>
                </a:schemeClr>
              </a:fgClr>
              <a:bgClr>
                <a:schemeClr val="accent1">
                  <a:shade val="53000"/>
                  <a:lumMod val="20000"/>
                  <a:lumOff val="80000"/>
                </a:schemeClr>
              </a:bgClr>
            </a:pattFill>
            <a:ln>
              <a:noFill/>
            </a:ln>
            <a:effectLst>
              <a:innerShdw blurRad="114300">
                <a:schemeClr val="accent1">
                  <a:shade val="53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YoY!$J$52:$J$56</c:f>
              <c:strCache>
                <c:ptCount val="5"/>
                <c:pt idx="0">
                  <c:v>2013</c:v>
                </c:pt>
                <c:pt idx="1">
                  <c:v>2014</c:v>
                </c:pt>
                <c:pt idx="2">
                  <c:v>2015</c:v>
                </c:pt>
                <c:pt idx="3">
                  <c:v>2016</c:v>
                </c:pt>
                <c:pt idx="4">
                  <c:v>2017</c:v>
                </c:pt>
              </c:strCache>
            </c:strRef>
          </c:cat>
          <c:val>
            <c:numRef>
              <c:f>YoY!$K$52:$K$56</c:f>
              <c:numCache>
                <c:formatCode>0%</c:formatCode>
                <c:ptCount val="5"/>
                <c:pt idx="1">
                  <c:v>2.6199165797705943E-2</c:v>
                </c:pt>
                <c:pt idx="2">
                  <c:v>3.5882128794614505E-2</c:v>
                </c:pt>
                <c:pt idx="3">
                  <c:v>-1.281343878364294E-2</c:v>
                </c:pt>
                <c:pt idx="4">
                  <c:v>-0.16940255868836165</c:v>
                </c:pt>
              </c:numCache>
            </c:numRef>
          </c:val>
          <c:extLst>
            <c:ext xmlns:c16="http://schemas.microsoft.com/office/drawing/2014/chart" uri="{C3380CC4-5D6E-409C-BE32-E72D297353CC}">
              <c16:uniqueId val="{00000000-C262-4FB9-9BC1-EA47CE0AA90F}"/>
            </c:ext>
          </c:extLst>
        </c:ser>
        <c:ser>
          <c:idx val="1"/>
          <c:order val="1"/>
          <c:tx>
            <c:strRef>
              <c:f>YoY!$L$50:$L$51</c:f>
              <c:strCache>
                <c:ptCount val="1"/>
                <c:pt idx="0">
                  <c:v>4_fast</c:v>
                </c:pt>
              </c:strCache>
            </c:strRef>
          </c:tx>
          <c:spPr>
            <a:pattFill prst="narHorz">
              <a:fgClr>
                <a:schemeClr val="accent1">
                  <a:shade val="76000"/>
                </a:schemeClr>
              </a:fgClr>
              <a:bgClr>
                <a:schemeClr val="accent1">
                  <a:shade val="76000"/>
                  <a:lumMod val="20000"/>
                  <a:lumOff val="80000"/>
                </a:schemeClr>
              </a:bgClr>
            </a:pattFill>
            <a:ln>
              <a:noFill/>
            </a:ln>
            <a:effectLst>
              <a:innerShdw blurRad="114300">
                <a:schemeClr val="accent1">
                  <a:shade val="76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YoY!$J$52:$J$56</c:f>
              <c:strCache>
                <c:ptCount val="5"/>
                <c:pt idx="0">
                  <c:v>2013</c:v>
                </c:pt>
                <c:pt idx="1">
                  <c:v>2014</c:v>
                </c:pt>
                <c:pt idx="2">
                  <c:v>2015</c:v>
                </c:pt>
                <c:pt idx="3">
                  <c:v>2016</c:v>
                </c:pt>
                <c:pt idx="4">
                  <c:v>2017</c:v>
                </c:pt>
              </c:strCache>
            </c:strRef>
          </c:cat>
          <c:val>
            <c:numRef>
              <c:f>YoY!$L$52:$L$56</c:f>
              <c:numCache>
                <c:formatCode>0%</c:formatCode>
                <c:ptCount val="5"/>
                <c:pt idx="1">
                  <c:v>0.11468116658428078</c:v>
                </c:pt>
                <c:pt idx="2">
                  <c:v>1.1086474501108647E-3</c:v>
                </c:pt>
                <c:pt idx="3">
                  <c:v>3.4994462901439642E-2</c:v>
                </c:pt>
                <c:pt idx="4">
                  <c:v>2.264284185747922E-2</c:v>
                </c:pt>
              </c:numCache>
            </c:numRef>
          </c:val>
          <c:extLst>
            <c:ext xmlns:c16="http://schemas.microsoft.com/office/drawing/2014/chart" uri="{C3380CC4-5D6E-409C-BE32-E72D297353CC}">
              <c16:uniqueId val="{00000007-ABBC-4FD6-A461-0941A506A196}"/>
            </c:ext>
          </c:extLst>
        </c:ser>
        <c:ser>
          <c:idx val="2"/>
          <c:order val="2"/>
          <c:tx>
            <c:strRef>
              <c:f>YoY!$M$50:$M$51</c:f>
              <c:strCache>
                <c:ptCount val="1"/>
                <c:pt idx="0">
                  <c:v>6_fast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YoY!$J$52:$J$56</c:f>
              <c:strCache>
                <c:ptCount val="5"/>
                <c:pt idx="0">
                  <c:v>2013</c:v>
                </c:pt>
                <c:pt idx="1">
                  <c:v>2014</c:v>
                </c:pt>
                <c:pt idx="2">
                  <c:v>2015</c:v>
                </c:pt>
                <c:pt idx="3">
                  <c:v>2016</c:v>
                </c:pt>
                <c:pt idx="4">
                  <c:v>2017</c:v>
                </c:pt>
              </c:strCache>
            </c:strRef>
          </c:cat>
          <c:val>
            <c:numRef>
              <c:f>YoY!$M$52:$M$56</c:f>
              <c:numCache>
                <c:formatCode>0%</c:formatCode>
                <c:ptCount val="5"/>
                <c:pt idx="1">
                  <c:v>8.9637182831396725E-2</c:v>
                </c:pt>
                <c:pt idx="2">
                  <c:v>-0.16394631846209648</c:v>
                </c:pt>
                <c:pt idx="3">
                  <c:v>-8.7895878524945764E-2</c:v>
                </c:pt>
                <c:pt idx="4">
                  <c:v>-3.7365867579908757E-2</c:v>
                </c:pt>
              </c:numCache>
            </c:numRef>
          </c:val>
          <c:extLst>
            <c:ext xmlns:c16="http://schemas.microsoft.com/office/drawing/2014/chart" uri="{C3380CC4-5D6E-409C-BE32-E72D297353CC}">
              <c16:uniqueId val="{00000008-ABBC-4FD6-A461-0941A506A196}"/>
            </c:ext>
          </c:extLst>
        </c:ser>
        <c:ser>
          <c:idx val="3"/>
          <c:order val="3"/>
          <c:tx>
            <c:strRef>
              <c:f>YoY!$N$50:$N$51</c:f>
              <c:strCache>
                <c:ptCount val="1"/>
                <c:pt idx="0">
                  <c:v>8_fast</c:v>
                </c:pt>
              </c:strCache>
            </c:strRef>
          </c:tx>
          <c:spPr>
            <a:pattFill prst="narHorz">
              <a:fgClr>
                <a:schemeClr val="accent1">
                  <a:tint val="77000"/>
                </a:schemeClr>
              </a:fgClr>
              <a:bgClr>
                <a:schemeClr val="accent1">
                  <a:tint val="77000"/>
                  <a:lumMod val="20000"/>
                  <a:lumOff val="80000"/>
                </a:schemeClr>
              </a:bgClr>
            </a:pattFill>
            <a:ln>
              <a:noFill/>
            </a:ln>
            <a:effectLst>
              <a:innerShdw blurRad="114300">
                <a:schemeClr val="accent1">
                  <a:tint val="77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YoY!$J$52:$J$56</c:f>
              <c:strCache>
                <c:ptCount val="5"/>
                <c:pt idx="0">
                  <c:v>2013</c:v>
                </c:pt>
                <c:pt idx="1">
                  <c:v>2014</c:v>
                </c:pt>
                <c:pt idx="2">
                  <c:v>2015</c:v>
                </c:pt>
                <c:pt idx="3">
                  <c:v>2016</c:v>
                </c:pt>
                <c:pt idx="4">
                  <c:v>2017</c:v>
                </c:pt>
              </c:strCache>
            </c:strRef>
          </c:cat>
          <c:val>
            <c:numRef>
              <c:f>YoY!$N$52:$N$56</c:f>
              <c:numCache>
                <c:formatCode>0%</c:formatCode>
                <c:ptCount val="5"/>
                <c:pt idx="1">
                  <c:v>1.5843934426229509</c:v>
                </c:pt>
                <c:pt idx="2">
                  <c:v>-0.19907642342433776</c:v>
                </c:pt>
                <c:pt idx="3">
                  <c:v>-4.5935500221757589E-2</c:v>
                </c:pt>
                <c:pt idx="4">
                  <c:v>0.1937143046885377</c:v>
                </c:pt>
              </c:numCache>
            </c:numRef>
          </c:val>
          <c:extLst>
            <c:ext xmlns:c16="http://schemas.microsoft.com/office/drawing/2014/chart" uri="{C3380CC4-5D6E-409C-BE32-E72D297353CC}">
              <c16:uniqueId val="{00000009-ABBC-4FD6-A461-0941A506A196}"/>
            </c:ext>
          </c:extLst>
        </c:ser>
        <c:ser>
          <c:idx val="4"/>
          <c:order val="4"/>
          <c:tx>
            <c:strRef>
              <c:f>YoY!$O$50:$O$51</c:f>
              <c:strCache>
                <c:ptCount val="1"/>
                <c:pt idx="0">
                  <c:v>8_bvp</c:v>
                </c:pt>
              </c:strCache>
            </c:strRef>
          </c:tx>
          <c:spPr>
            <a:pattFill prst="narHorz">
              <a:fgClr>
                <a:schemeClr val="accent1">
                  <a:tint val="54000"/>
                </a:schemeClr>
              </a:fgClr>
              <a:bgClr>
                <a:schemeClr val="accent1">
                  <a:tint val="54000"/>
                  <a:lumMod val="20000"/>
                  <a:lumOff val="80000"/>
                </a:schemeClr>
              </a:bgClr>
            </a:pattFill>
            <a:ln>
              <a:noFill/>
            </a:ln>
            <a:effectLst>
              <a:innerShdw blurRad="114300">
                <a:schemeClr val="accent1">
                  <a:tint val="54000"/>
                </a:schemeClr>
              </a:innerShdw>
            </a:effectLst>
          </c:spPr>
          <c:invertIfNegative val="0"/>
          <c:dLbls>
            <c:delete val="1"/>
          </c:dLbls>
          <c:cat>
            <c:strRef>
              <c:f>YoY!$J$52:$J$56</c:f>
              <c:strCache>
                <c:ptCount val="5"/>
                <c:pt idx="0">
                  <c:v>2013</c:v>
                </c:pt>
                <c:pt idx="1">
                  <c:v>2014</c:v>
                </c:pt>
                <c:pt idx="2">
                  <c:v>2015</c:v>
                </c:pt>
                <c:pt idx="3">
                  <c:v>2016</c:v>
                </c:pt>
                <c:pt idx="4">
                  <c:v>2017</c:v>
                </c:pt>
              </c:strCache>
            </c:strRef>
          </c:cat>
          <c:val>
            <c:numRef>
              <c:f>YoY!$O$52:$O$56</c:f>
              <c:numCache>
                <c:formatCode>0%</c:formatCode>
                <c:ptCount val="5"/>
                <c:pt idx="1">
                  <c:v>0.46552770177596392</c:v>
                </c:pt>
                <c:pt idx="2">
                  <c:v>0.26004028679169899</c:v>
                </c:pt>
                <c:pt idx="3">
                  <c:v>-0.16430137232348344</c:v>
                </c:pt>
                <c:pt idx="4">
                  <c:v>-6.2016541483737083E-3</c:v>
                </c:pt>
              </c:numCache>
            </c:numRef>
          </c:val>
          <c:extLst>
            <c:ext xmlns:c16="http://schemas.microsoft.com/office/drawing/2014/chart" uri="{C3380CC4-5D6E-409C-BE32-E72D297353CC}">
              <c16:uniqueId val="{0000000A-ABBC-4FD6-A461-0941A506A196}"/>
            </c:ext>
          </c:extLst>
        </c:ser>
        <c:dLbls>
          <c:dLblPos val="outEnd"/>
          <c:showLegendKey val="0"/>
          <c:showVal val="1"/>
          <c:showCatName val="0"/>
          <c:showSerName val="0"/>
          <c:showPercent val="0"/>
          <c:showBubbleSize val="0"/>
        </c:dLbls>
        <c:gapWidth val="164"/>
        <c:overlap val="-22"/>
        <c:axId val="475638496"/>
        <c:axId val="475639152"/>
      </c:barChart>
      <c:catAx>
        <c:axId val="475638496"/>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5639152"/>
        <c:crosses val="autoZero"/>
        <c:auto val="1"/>
        <c:lblAlgn val="ctr"/>
        <c:lblOffset val="100"/>
        <c:noMultiLvlLbl val="0"/>
      </c:catAx>
      <c:valAx>
        <c:axId val="47563915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56384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[brf ekoxen, el-förbrukning - månad_10.xlsx]YoY!ptYoY3</c:name>
    <c:fmtId val="1"/>
  </c:pivotSource>
  <c:chart>
    <c:title>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spPr>
          <a:pattFill prst="narHorz">
            <a:fgClr>
              <a:schemeClr val="accent1"/>
            </a:fgClr>
            <a:bgClr>
              <a:schemeClr val="accent1">
                <a:lumMod val="20000"/>
                <a:lumOff val="80000"/>
              </a:schemeClr>
            </a:bgClr>
          </a:pattFill>
          <a:ln>
            <a:noFill/>
          </a:ln>
          <a:effectLst>
            <a:innerShdw blurRad="114300">
              <a:schemeClr val="accent1"/>
            </a:innerShdw>
          </a:effectLst>
        </c:spPr>
        <c:marker>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YoY!$R$50</c:f>
              <c:strCache>
                <c:ptCount val="1"/>
                <c:pt idx="0">
                  <c:v>Total</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YoY!$Q$51:$Q$55</c:f>
              <c:strCache>
                <c:ptCount val="5"/>
                <c:pt idx="0">
                  <c:v>2013</c:v>
                </c:pt>
                <c:pt idx="1">
                  <c:v>2014</c:v>
                </c:pt>
                <c:pt idx="2">
                  <c:v>2015</c:v>
                </c:pt>
                <c:pt idx="3">
                  <c:v>2016</c:v>
                </c:pt>
                <c:pt idx="4">
                  <c:v>2017</c:v>
                </c:pt>
              </c:strCache>
            </c:strRef>
          </c:cat>
          <c:val>
            <c:numRef>
              <c:f>YoY!$R$51:$R$55</c:f>
              <c:numCache>
                <c:formatCode>0%</c:formatCode>
                <c:ptCount val="5"/>
                <c:pt idx="1">
                  <c:v>0.49336646364370951</c:v>
                </c:pt>
                <c:pt idx="2">
                  <c:v>0.68945127408743712</c:v>
                </c:pt>
                <c:pt idx="3">
                  <c:v>0.4654966149562782</c:v>
                </c:pt>
                <c:pt idx="4">
                  <c:v>0.47789107654084589</c:v>
                </c:pt>
              </c:numCache>
            </c:numRef>
          </c:val>
          <c:extLst>
            <c:ext xmlns:c16="http://schemas.microsoft.com/office/drawing/2014/chart" uri="{C3380CC4-5D6E-409C-BE32-E72D297353CC}">
              <c16:uniqueId val="{00000000-9F94-4BA8-BB73-655EB7C16CB8}"/>
            </c:ext>
          </c:extLst>
        </c:ser>
        <c:dLbls>
          <c:dLblPos val="outEnd"/>
          <c:showLegendKey val="0"/>
          <c:showVal val="1"/>
          <c:showCatName val="0"/>
          <c:showSerName val="0"/>
          <c:showPercent val="0"/>
          <c:showBubbleSize val="0"/>
        </c:dLbls>
        <c:gapWidth val="164"/>
        <c:overlap val="-22"/>
        <c:axId val="521162048"/>
        <c:axId val="521156472"/>
      </c:barChart>
      <c:catAx>
        <c:axId val="521162048"/>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56472"/>
        <c:crosses val="autoZero"/>
        <c:auto val="1"/>
        <c:lblAlgn val="ctr"/>
        <c:lblOffset val="100"/>
        <c:noMultiLvlLbl val="0"/>
      </c:catAx>
      <c:valAx>
        <c:axId val="52115647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62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[brf ekoxen, el-förbrukning - månad_10.xlsx]YoY!ptYoY4</c:name>
    <c:fmtId val="2"/>
  </c:pivotSource>
  <c:chart>
    <c:title>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spPr>
          <a:pattFill prst="narHorz">
            <a:fgClr>
              <a:schemeClr val="accent1"/>
            </a:fgClr>
            <a:bgClr>
              <a:schemeClr val="accent1">
                <a:lumMod val="20000"/>
                <a:lumOff val="80000"/>
              </a:schemeClr>
            </a:bgClr>
          </a:pattFill>
          <a:ln>
            <a:noFill/>
          </a:ln>
          <a:effectLst>
            <a:innerShdw blurRad="114300">
              <a:schemeClr val="accent1"/>
            </a:innerShdw>
          </a:effectLst>
        </c:spPr>
        <c:marker>
          <c:spPr>
            <a:solidFill>
              <a:schemeClr val="accent1"/>
            </a:solidFill>
            <a:ln>
              <a:noFill/>
            </a:ln>
            <a:effectLst/>
          </c:spPr>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YoY!$U$50</c:f>
              <c:strCache>
                <c:ptCount val="1"/>
                <c:pt idx="0">
                  <c:v>Total</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YoY!$T$51:$T$55</c:f>
              <c:strCache>
                <c:ptCount val="5"/>
                <c:pt idx="0">
                  <c:v>2013</c:v>
                </c:pt>
                <c:pt idx="1">
                  <c:v>2014</c:v>
                </c:pt>
                <c:pt idx="2">
                  <c:v>2015</c:v>
                </c:pt>
                <c:pt idx="3">
                  <c:v>2016</c:v>
                </c:pt>
                <c:pt idx="4">
                  <c:v>2017</c:v>
                </c:pt>
              </c:strCache>
            </c:strRef>
          </c:cat>
          <c:val>
            <c:numRef>
              <c:f>YoY!$U$51:$U$55</c:f>
              <c:numCache>
                <c:formatCode>0%</c:formatCode>
                <c:ptCount val="5"/>
                <c:pt idx="1">
                  <c:v>0.49336646364370951</c:v>
                </c:pt>
                <c:pt idx="2">
                  <c:v>0.13130387966882184</c:v>
                </c:pt>
                <c:pt idx="3">
                  <c:v>-0.13256059086529667</c:v>
                </c:pt>
                <c:pt idx="4">
                  <c:v>8.4575163518459985E-3</c:v>
                </c:pt>
              </c:numCache>
            </c:numRef>
          </c:val>
          <c:extLst>
            <c:ext xmlns:c16="http://schemas.microsoft.com/office/drawing/2014/chart" uri="{C3380CC4-5D6E-409C-BE32-E72D297353CC}">
              <c16:uniqueId val="{00000000-953F-4FDE-82CE-9A361B82B068}"/>
            </c:ext>
          </c:extLst>
        </c:ser>
        <c:dLbls>
          <c:dLblPos val="outEnd"/>
          <c:showLegendKey val="0"/>
          <c:showVal val="1"/>
          <c:showCatName val="0"/>
          <c:showSerName val="0"/>
          <c:showPercent val="0"/>
          <c:showBubbleSize val="0"/>
        </c:dLbls>
        <c:gapWidth val="164"/>
        <c:overlap val="-22"/>
        <c:axId val="521165000"/>
        <c:axId val="521160080"/>
      </c:barChart>
      <c:catAx>
        <c:axId val="521165000"/>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60080"/>
        <c:crosses val="autoZero"/>
        <c:auto val="1"/>
        <c:lblAlgn val="ctr"/>
        <c:lblOffset val="100"/>
        <c:noMultiLvlLbl val="0"/>
      </c:catAx>
      <c:valAx>
        <c:axId val="521160080"/>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65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paperSize="9" orientation="landscape"/>
  </c:printSettings>
  <c:extLst>
    <c:ext xmlns:c14="http://schemas.microsoft.com/office/drawing/2007/8/2/chart" uri="{781A3756-C4B2-4CAC-9D66-4F8BD8637D16}">
      <c14:pivotOptions>
        <c14:dropZoneFilter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[brf ekoxen, el-förbrukning - månad_10.xlsx]QoQ!ptYoY1</c:name>
    <c:fmtId val="1"/>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sv-SE" sz="1800" b="1" i="0" u="none" strike="noStrike" cap="all" baseline="0">
                <a:effectLst/>
              </a:rPr>
              <a:t>Kavartalsvis</a:t>
            </a:r>
            <a:r>
              <a:rPr lang="sv-SE"/>
              <a:t>Förändring</a:t>
            </a:r>
            <a:r>
              <a:rPr lang="sv-SE" baseline="0"/>
              <a:t> mot 2013</a:t>
            </a:r>
            <a:endParaRPr lang="sv-SE"/>
          </a:p>
        </c:rich>
      </c:tx>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pivotFmt>
      <c:pivotFmt>
        <c:idx val="2"/>
      </c:pivotFmt>
      <c:pivotFmt>
        <c:idx val="3"/>
      </c:pivotFmt>
      <c:pivotFmt>
        <c:idx val="4"/>
      </c:pivotFmt>
      <c:pivotFmt>
        <c:idx val="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6"/>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7"/>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pivotFmt>
      <c:pivotFmt>
        <c:idx val="28"/>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9"/>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pivotFmt>
    </c:pivotFmts>
    <c:plotArea>
      <c:layout/>
      <c:barChart>
        <c:barDir val="col"/>
        <c:grouping val="clustered"/>
        <c:varyColors val="0"/>
        <c:ser>
          <c:idx val="0"/>
          <c:order val="0"/>
          <c:tx>
            <c:strRef>
              <c:f>QoQ!$E$50:$E$51</c:f>
              <c:strCache>
                <c:ptCount val="1"/>
                <c:pt idx="0">
                  <c:v>10_fast</c:v>
                </c:pt>
              </c:strCache>
            </c:strRef>
          </c:tx>
          <c:spPr>
            <a:pattFill prst="narHorz">
              <a:fgClr>
                <a:schemeClr val="accent2">
                  <a:shade val="53000"/>
                </a:schemeClr>
              </a:fgClr>
              <a:bgClr>
                <a:schemeClr val="accent2">
                  <a:shade val="53000"/>
                  <a:lumMod val="20000"/>
                  <a:lumOff val="80000"/>
                </a:schemeClr>
              </a:bgClr>
            </a:pattFill>
            <a:ln>
              <a:noFill/>
            </a:ln>
            <a:effectLst>
              <a:innerShdw blurRad="114300">
                <a:schemeClr val="accent2">
                  <a:shade val="53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QoQ!$D$52:$D$76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QoQ!$E$52:$E$76</c:f>
              <c:numCache>
                <c:formatCode>0%</c:formatCode>
                <c:ptCount val="20"/>
                <c:pt idx="4">
                  <c:v>6.0801473975126669E-2</c:v>
                </c:pt>
                <c:pt idx="5">
                  <c:v>-9.3826488985586071E-2</c:v>
                </c:pt>
                <c:pt idx="6">
                  <c:v>-4.3371270378345123E-2</c:v>
                </c:pt>
                <c:pt idx="7">
                  <c:v>0.15316642120765833</c:v>
                </c:pt>
                <c:pt idx="8">
                  <c:v>4.2376784891754948E-2</c:v>
                </c:pt>
                <c:pt idx="9">
                  <c:v>2.5836279575741094E-2</c:v>
                </c:pt>
                <c:pt idx="10">
                  <c:v>7.8129806213472777E-2</c:v>
                </c:pt>
                <c:pt idx="11">
                  <c:v>0.10652920962199312</c:v>
                </c:pt>
                <c:pt idx="12">
                  <c:v>0.19484108705665593</c:v>
                </c:pt>
                <c:pt idx="13">
                  <c:v>3.2635300516725592E-3</c:v>
                </c:pt>
                <c:pt idx="14">
                  <c:v>-8.7357736081205783E-2</c:v>
                </c:pt>
                <c:pt idx="15">
                  <c:v>4.5164457535591555E-2</c:v>
                </c:pt>
                <c:pt idx="16">
                  <c:v>-0.26992169507139568</c:v>
                </c:pt>
                <c:pt idx="17">
                  <c:v>-4.4057655697579551E-2</c:v>
                </c:pt>
                <c:pt idx="18">
                  <c:v>-5.3060596739464783E-2</c:v>
                </c:pt>
                <c:pt idx="19">
                  <c:v>-0.11370152184585169</c:v>
                </c:pt>
              </c:numCache>
            </c:numRef>
          </c:val>
          <c:extLst>
            <c:ext xmlns:c16="http://schemas.microsoft.com/office/drawing/2014/chart" uri="{C3380CC4-5D6E-409C-BE32-E72D297353CC}">
              <c16:uniqueId val="{00000000-0F9C-475C-B10F-3C3192CAB7D5}"/>
            </c:ext>
          </c:extLst>
        </c:ser>
        <c:ser>
          <c:idx val="1"/>
          <c:order val="1"/>
          <c:tx>
            <c:strRef>
              <c:f>QoQ!$F$50:$F$51</c:f>
              <c:strCache>
                <c:ptCount val="1"/>
                <c:pt idx="0">
                  <c:v>4_fast</c:v>
                </c:pt>
              </c:strCache>
            </c:strRef>
          </c:tx>
          <c:spPr>
            <a:pattFill prst="narHorz">
              <a:fgClr>
                <a:schemeClr val="accent2">
                  <a:shade val="76000"/>
                </a:schemeClr>
              </a:fgClr>
              <a:bgClr>
                <a:schemeClr val="accent2">
                  <a:shade val="76000"/>
                  <a:lumMod val="20000"/>
                  <a:lumOff val="80000"/>
                </a:schemeClr>
              </a:bgClr>
            </a:pattFill>
            <a:ln>
              <a:noFill/>
            </a:ln>
            <a:effectLst>
              <a:innerShdw blurRad="114300">
                <a:schemeClr val="accent2">
                  <a:shade val="76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QoQ!$D$52:$D$76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QoQ!$F$52:$F$76</c:f>
              <c:numCache>
                <c:formatCode>0%</c:formatCode>
                <c:ptCount val="20"/>
                <c:pt idx="4">
                  <c:v>0.27603640040444893</c:v>
                </c:pt>
                <c:pt idx="5">
                  <c:v>0.12335329341317365</c:v>
                </c:pt>
                <c:pt idx="6">
                  <c:v>0.12041284403669725</c:v>
                </c:pt>
                <c:pt idx="7">
                  <c:v>-1.2592592592592593E-2</c:v>
                </c:pt>
                <c:pt idx="8">
                  <c:v>0.21132457027300303</c:v>
                </c:pt>
                <c:pt idx="9">
                  <c:v>0.11976047904191617</c:v>
                </c:pt>
                <c:pt idx="10">
                  <c:v>0.14105504587155962</c:v>
                </c:pt>
                <c:pt idx="11">
                  <c:v>2.7407407407407408E-2</c:v>
                </c:pt>
                <c:pt idx="12">
                  <c:v>0.29524772497472196</c:v>
                </c:pt>
                <c:pt idx="13">
                  <c:v>0.15568862275449102</c:v>
                </c:pt>
                <c:pt idx="14">
                  <c:v>0.19380733944954129</c:v>
                </c:pt>
                <c:pt idx="15">
                  <c:v>2.6666666666666668E-2</c:v>
                </c:pt>
                <c:pt idx="16">
                  <c:v>0.34175935288169867</c:v>
                </c:pt>
                <c:pt idx="17">
                  <c:v>0.14011976047904193</c:v>
                </c:pt>
                <c:pt idx="18">
                  <c:v>0.26143348623853213</c:v>
                </c:pt>
                <c:pt idx="19">
                  <c:v>3.6918518518518628E-2</c:v>
                </c:pt>
              </c:numCache>
            </c:numRef>
          </c:val>
          <c:extLst>
            <c:ext xmlns:c16="http://schemas.microsoft.com/office/drawing/2014/chart" uri="{C3380CC4-5D6E-409C-BE32-E72D297353CC}">
              <c16:uniqueId val="{00000000-0933-473E-A949-593D51AAB957}"/>
            </c:ext>
          </c:extLst>
        </c:ser>
        <c:ser>
          <c:idx val="2"/>
          <c:order val="2"/>
          <c:tx>
            <c:strRef>
              <c:f>QoQ!$G$50:$G$51</c:f>
              <c:strCache>
                <c:ptCount val="1"/>
                <c:pt idx="0">
                  <c:v>6_fast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QoQ!$D$52:$D$76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QoQ!$G$52:$G$76</c:f>
              <c:numCache>
                <c:formatCode>0%</c:formatCode>
                <c:ptCount val="20"/>
                <c:pt idx="4">
                  <c:v>9.6669613910993227E-2</c:v>
                </c:pt>
                <c:pt idx="5">
                  <c:v>0.19220945083014049</c:v>
                </c:pt>
                <c:pt idx="6">
                  <c:v>0.12256880733944954</c:v>
                </c:pt>
                <c:pt idx="7">
                  <c:v>-3.8224051749485448E-2</c:v>
                </c:pt>
                <c:pt idx="8">
                  <c:v>-3.8608900677866195E-2</c:v>
                </c:pt>
                <c:pt idx="9">
                  <c:v>-0.11909323116219668</c:v>
                </c:pt>
                <c:pt idx="10">
                  <c:v>-4.1834862385321102E-2</c:v>
                </c:pt>
                <c:pt idx="11">
                  <c:v>-0.14936783299029696</c:v>
                </c:pt>
                <c:pt idx="12">
                  <c:v>-0.11464780430297672</c:v>
                </c:pt>
                <c:pt idx="13">
                  <c:v>-0.18358876117496808</c:v>
                </c:pt>
                <c:pt idx="14">
                  <c:v>-0.15486238532110091</c:v>
                </c:pt>
                <c:pt idx="15">
                  <c:v>-0.22140546897971186</c:v>
                </c:pt>
                <c:pt idx="16">
                  <c:v>-5.9239610963748898E-2</c:v>
                </c:pt>
                <c:pt idx="17">
                  <c:v>-0.35025542784163471</c:v>
                </c:pt>
                <c:pt idx="18">
                  <c:v>-0.18126238532110095</c:v>
                </c:pt>
                <c:pt idx="19">
                  <c:v>-0.21753895912966786</c:v>
                </c:pt>
              </c:numCache>
            </c:numRef>
          </c:val>
          <c:extLst>
            <c:ext xmlns:c16="http://schemas.microsoft.com/office/drawing/2014/chart" uri="{C3380CC4-5D6E-409C-BE32-E72D297353CC}">
              <c16:uniqueId val="{00000001-0933-473E-A949-593D51AAB957}"/>
            </c:ext>
          </c:extLst>
        </c:ser>
        <c:ser>
          <c:idx val="3"/>
          <c:order val="3"/>
          <c:tx>
            <c:strRef>
              <c:f>QoQ!$H$50:$H$51</c:f>
              <c:strCache>
                <c:ptCount val="1"/>
                <c:pt idx="0">
                  <c:v>8_fast</c:v>
                </c:pt>
              </c:strCache>
            </c:strRef>
          </c:tx>
          <c:spPr>
            <a:pattFill prst="narHorz">
              <a:fgClr>
                <a:schemeClr val="accent2">
                  <a:tint val="77000"/>
                </a:schemeClr>
              </a:fgClr>
              <a:bgClr>
                <a:schemeClr val="accent2">
                  <a:tint val="77000"/>
                  <a:lumMod val="20000"/>
                  <a:lumOff val="80000"/>
                </a:schemeClr>
              </a:bgClr>
            </a:pattFill>
            <a:ln>
              <a:noFill/>
            </a:ln>
            <a:effectLst>
              <a:innerShdw blurRad="114300">
                <a:schemeClr val="accent2">
                  <a:tint val="77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QoQ!$D$52:$D$76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QoQ!$H$52:$H$76</c:f>
              <c:numCache>
                <c:formatCode>0%</c:formatCode>
                <c:ptCount val="20"/>
                <c:pt idx="4">
                  <c:v>-0.13823351482153659</c:v>
                </c:pt>
                <c:pt idx="5">
                  <c:v>3.4289649744195199</c:v>
                </c:pt>
                <c:pt idx="6">
                  <c:v>5.9626572327044025</c:v>
                </c:pt>
                <c:pt idx="7">
                  <c:v>0.10745006560723137</c:v>
                </c:pt>
                <c:pt idx="8">
                  <c:v>3.9927404718693285E-2</c:v>
                </c:pt>
                <c:pt idx="9">
                  <c:v>2.4183392365210548</c:v>
                </c:pt>
                <c:pt idx="10">
                  <c:v>5.1375786163522017</c:v>
                </c:pt>
                <c:pt idx="11">
                  <c:v>-0.44190115177139527</c:v>
                </c:pt>
                <c:pt idx="12">
                  <c:v>-0.14337568058076225</c:v>
                </c:pt>
                <c:pt idx="13">
                  <c:v>3.4439197166469895</c:v>
                </c:pt>
                <c:pt idx="14">
                  <c:v>4.0597484276729556</c:v>
                </c:pt>
                <c:pt idx="15">
                  <c:v>-0.54512319580113722</c:v>
                </c:pt>
                <c:pt idx="16">
                  <c:v>-0.17392619479733817</c:v>
                </c:pt>
                <c:pt idx="17">
                  <c:v>3.7611176702085793</c:v>
                </c:pt>
                <c:pt idx="18">
                  <c:v>5.6648309748427677</c:v>
                </c:pt>
                <c:pt idx="19">
                  <c:v>-0.39268552267094331</c:v>
                </c:pt>
              </c:numCache>
            </c:numRef>
          </c:val>
          <c:extLst>
            <c:ext xmlns:c16="http://schemas.microsoft.com/office/drawing/2014/chart" uri="{C3380CC4-5D6E-409C-BE32-E72D297353CC}">
              <c16:uniqueId val="{00000002-0933-473E-A949-593D51AAB957}"/>
            </c:ext>
          </c:extLst>
        </c:ser>
        <c:ser>
          <c:idx val="4"/>
          <c:order val="4"/>
          <c:tx>
            <c:strRef>
              <c:f>QoQ!$I$50:$I$51</c:f>
              <c:strCache>
                <c:ptCount val="1"/>
                <c:pt idx="0">
                  <c:v>8_bvp</c:v>
                </c:pt>
              </c:strCache>
            </c:strRef>
          </c:tx>
          <c:spPr>
            <a:pattFill prst="narHorz">
              <a:fgClr>
                <a:schemeClr val="accent2">
                  <a:tint val="54000"/>
                </a:schemeClr>
              </a:fgClr>
              <a:bgClr>
                <a:schemeClr val="accent2">
                  <a:tint val="54000"/>
                  <a:lumMod val="20000"/>
                  <a:lumOff val="80000"/>
                </a:schemeClr>
              </a:bgClr>
            </a:pattFill>
            <a:ln>
              <a:noFill/>
            </a:ln>
            <a:effectLst>
              <a:innerShdw blurRad="114300">
                <a:schemeClr val="accent2">
                  <a:tint val="54000"/>
                </a:schemeClr>
              </a:innerShdw>
            </a:effectLst>
          </c:spPr>
          <c:invertIfNegative val="0"/>
          <c:dLbls>
            <c:delete val="1"/>
          </c:dLbls>
          <c:cat>
            <c:multiLvlStrRef>
              <c:f>QoQ!$D$52:$D$76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QoQ!$I$52:$I$76</c:f>
              <c:numCache>
                <c:formatCode>0%</c:formatCode>
                <c:ptCount val="20"/>
                <c:pt idx="4">
                  <c:v>0.52475383667082864</c:v>
                </c:pt>
                <c:pt idx="5">
                  <c:v>1.0119767893910816</c:v>
                </c:pt>
                <c:pt idx="6">
                  <c:v>0.49495699765441764</c:v>
                </c:pt>
                <c:pt idx="7">
                  <c:v>3.1256362315294425E-2</c:v>
                </c:pt>
                <c:pt idx="8">
                  <c:v>0.52045486873923308</c:v>
                </c:pt>
                <c:pt idx="9">
                  <c:v>1.2364832759787474</c:v>
                </c:pt>
                <c:pt idx="10">
                  <c:v>1.2073103987490228</c:v>
                </c:pt>
                <c:pt idx="11">
                  <c:v>0.85858802829397507</c:v>
                </c:pt>
                <c:pt idx="12">
                  <c:v>0.49704445954702786</c:v>
                </c:pt>
                <c:pt idx="13">
                  <c:v>0.50214395761040176</c:v>
                </c:pt>
                <c:pt idx="14">
                  <c:v>0.28325700882385818</c:v>
                </c:pt>
                <c:pt idx="15">
                  <c:v>0.71138203030003078</c:v>
                </c:pt>
                <c:pt idx="16">
                  <c:v>0.47293309731156447</c:v>
                </c:pt>
                <c:pt idx="17">
                  <c:v>0.65394498759317132</c:v>
                </c:pt>
                <c:pt idx="18">
                  <c:v>0.15925946610074843</c:v>
                </c:pt>
                <c:pt idx="19">
                  <c:v>0.65259843961007091</c:v>
                </c:pt>
              </c:numCache>
            </c:numRef>
          </c:val>
          <c:extLst>
            <c:ext xmlns:c16="http://schemas.microsoft.com/office/drawing/2014/chart" uri="{C3380CC4-5D6E-409C-BE32-E72D297353CC}">
              <c16:uniqueId val="{00000003-0933-473E-A949-593D51AAB957}"/>
            </c:ext>
          </c:extLst>
        </c:ser>
        <c:dLbls>
          <c:dLblPos val="outEnd"/>
          <c:showLegendKey val="0"/>
          <c:showVal val="1"/>
          <c:showCatName val="0"/>
          <c:showSerName val="0"/>
          <c:showPercent val="0"/>
          <c:showBubbleSize val="0"/>
        </c:dLbls>
        <c:gapWidth val="164"/>
        <c:overlap val="-22"/>
        <c:axId val="477822560"/>
        <c:axId val="477826168"/>
      </c:barChart>
      <c:catAx>
        <c:axId val="477822560"/>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7826168"/>
        <c:crosses val="autoZero"/>
        <c:auto val="1"/>
        <c:lblAlgn val="ctr"/>
        <c:lblOffset val="100"/>
        <c:noMultiLvlLbl val="0"/>
      </c:catAx>
      <c:valAx>
        <c:axId val="477826168"/>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7822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[brf ekoxen, el-förbrukning - månad_10.xlsx]QoQ!ptYoY2</c:name>
    <c:fmtId val="2"/>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sv-SE"/>
              <a:t>KavartalsvisFörändring</a:t>
            </a:r>
            <a:r>
              <a:rPr lang="sv-SE" baseline="0"/>
              <a:t> mot föregående års kvartal</a:t>
            </a:r>
            <a:endParaRPr lang="sv-SE"/>
          </a:p>
        </c:rich>
      </c:tx>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pivotFmt>
      <c:pivotFmt>
        <c:idx val="2"/>
      </c:pivotFmt>
      <c:pivotFmt>
        <c:idx val="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pivotFmt>
      <c:pivotFmt>
        <c:idx val="26"/>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7"/>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QoQ!$K$50:$K$51</c:f>
              <c:strCache>
                <c:ptCount val="1"/>
                <c:pt idx="0">
                  <c:v>10_fast</c:v>
                </c:pt>
              </c:strCache>
            </c:strRef>
          </c:tx>
          <c:spPr>
            <a:pattFill prst="narHorz">
              <a:fgClr>
                <a:schemeClr val="accent2">
                  <a:shade val="53000"/>
                </a:schemeClr>
              </a:fgClr>
              <a:bgClr>
                <a:schemeClr val="accent2">
                  <a:shade val="53000"/>
                  <a:lumMod val="20000"/>
                  <a:lumOff val="80000"/>
                </a:schemeClr>
              </a:bgClr>
            </a:pattFill>
            <a:ln>
              <a:noFill/>
            </a:ln>
            <a:effectLst>
              <a:innerShdw blurRad="114300">
                <a:schemeClr val="accent2">
                  <a:shade val="53000"/>
                </a:schemeClr>
              </a:innerShdw>
            </a:effectLst>
          </c:spPr>
          <c:invertIfNegative val="0"/>
          <c:dLbls>
            <c:delete val="1"/>
          </c:dLbls>
          <c:cat>
            <c:multiLvlStrRef>
              <c:f>QoQ!$J$52:$J$76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QoQ!$K$52:$K$76</c:f>
              <c:numCache>
                <c:formatCode>0%</c:formatCode>
                <c:ptCount val="20"/>
                <c:pt idx="4">
                  <c:v>6.0801473975126669E-2</c:v>
                </c:pt>
                <c:pt idx="5">
                  <c:v>-9.3826488985586071E-2</c:v>
                </c:pt>
                <c:pt idx="6">
                  <c:v>-4.3371270378345123E-2</c:v>
                </c:pt>
                <c:pt idx="7">
                  <c:v>0.15316642120765833</c:v>
                </c:pt>
                <c:pt idx="8">
                  <c:v>-1.7368649587494574E-2</c:v>
                </c:pt>
                <c:pt idx="9">
                  <c:v>0.13205282112845138</c:v>
                </c:pt>
                <c:pt idx="10">
                  <c:v>0.12700964630225081</c:v>
                </c:pt>
                <c:pt idx="11">
                  <c:v>-4.0442741592166882E-2</c:v>
                </c:pt>
                <c:pt idx="12">
                  <c:v>0.14626601855943439</c:v>
                </c:pt>
                <c:pt idx="13">
                  <c:v>-2.2004241781548251E-2</c:v>
                </c:pt>
                <c:pt idx="14">
                  <c:v>-0.15349500713266762</c:v>
                </c:pt>
                <c:pt idx="15">
                  <c:v>-5.5456965394853591E-2</c:v>
                </c:pt>
                <c:pt idx="16">
                  <c:v>-0.38897455666923669</c:v>
                </c:pt>
                <c:pt idx="17">
                  <c:v>-4.7167253998373543E-2</c:v>
                </c:pt>
                <c:pt idx="18">
                  <c:v>3.7580047185709474E-2</c:v>
                </c:pt>
                <c:pt idx="19">
                  <c:v>-0.1520009394081728</c:v>
                </c:pt>
              </c:numCache>
            </c:numRef>
          </c:val>
          <c:extLst>
            <c:ext xmlns:c16="http://schemas.microsoft.com/office/drawing/2014/chart" uri="{C3380CC4-5D6E-409C-BE32-E72D297353CC}">
              <c16:uniqueId val="{00000000-63B4-45DE-89B2-264A30618E2F}"/>
            </c:ext>
          </c:extLst>
        </c:ser>
        <c:ser>
          <c:idx val="1"/>
          <c:order val="1"/>
          <c:tx>
            <c:strRef>
              <c:f>QoQ!$L$50:$L$51</c:f>
              <c:strCache>
                <c:ptCount val="1"/>
                <c:pt idx="0">
                  <c:v>4_fast</c:v>
                </c:pt>
              </c:strCache>
            </c:strRef>
          </c:tx>
          <c:spPr>
            <a:pattFill prst="narHorz">
              <a:fgClr>
                <a:schemeClr val="accent2">
                  <a:shade val="76000"/>
                </a:schemeClr>
              </a:fgClr>
              <a:bgClr>
                <a:schemeClr val="accent2">
                  <a:shade val="76000"/>
                  <a:lumMod val="20000"/>
                  <a:lumOff val="80000"/>
                </a:schemeClr>
              </a:bgClr>
            </a:pattFill>
            <a:ln>
              <a:noFill/>
            </a:ln>
            <a:effectLst>
              <a:innerShdw blurRad="114300">
                <a:schemeClr val="accent2">
                  <a:shade val="76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QoQ!$J$52:$J$76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QoQ!$L$52:$L$76</c:f>
              <c:numCache>
                <c:formatCode>0%</c:formatCode>
                <c:ptCount val="20"/>
                <c:pt idx="4">
                  <c:v>0.27603640040444893</c:v>
                </c:pt>
                <c:pt idx="5">
                  <c:v>0.12335329341317365</c:v>
                </c:pt>
                <c:pt idx="6">
                  <c:v>0.12041284403669725</c:v>
                </c:pt>
                <c:pt idx="7">
                  <c:v>-1.2592592592592593E-2</c:v>
                </c:pt>
                <c:pt idx="8">
                  <c:v>-5.0713153724247229E-2</c:v>
                </c:pt>
                <c:pt idx="9">
                  <c:v>-3.1982942430703624E-3</c:v>
                </c:pt>
                <c:pt idx="10">
                  <c:v>1.8423746161719549E-2</c:v>
                </c:pt>
                <c:pt idx="11">
                  <c:v>4.0510127531882968E-2</c:v>
                </c:pt>
                <c:pt idx="12">
                  <c:v>6.9282136894824708E-2</c:v>
                </c:pt>
                <c:pt idx="13">
                  <c:v>3.2085561497326207E-2</c:v>
                </c:pt>
                <c:pt idx="14">
                  <c:v>4.6231155778894473E-2</c:v>
                </c:pt>
                <c:pt idx="15">
                  <c:v>-7.2098053352559477E-4</c:v>
                </c:pt>
                <c:pt idx="16">
                  <c:v>3.5909445745511318E-2</c:v>
                </c:pt>
                <c:pt idx="17">
                  <c:v>-1.3471502590673576E-2</c:v>
                </c:pt>
                <c:pt idx="18">
                  <c:v>5.6647454370797337E-2</c:v>
                </c:pt>
                <c:pt idx="19">
                  <c:v>9.9855699855700905E-3</c:v>
                </c:pt>
              </c:numCache>
            </c:numRef>
          </c:val>
          <c:extLst>
            <c:ext xmlns:c16="http://schemas.microsoft.com/office/drawing/2014/chart" uri="{C3380CC4-5D6E-409C-BE32-E72D297353CC}">
              <c16:uniqueId val="{00000000-5ED6-44A7-986D-04F1207C454D}"/>
            </c:ext>
          </c:extLst>
        </c:ser>
        <c:ser>
          <c:idx val="2"/>
          <c:order val="2"/>
          <c:tx>
            <c:strRef>
              <c:f>QoQ!$M$50:$M$51</c:f>
              <c:strCache>
                <c:ptCount val="1"/>
                <c:pt idx="0">
                  <c:v>6_fast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QoQ!$J$52:$J$76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QoQ!$M$52:$M$76</c:f>
              <c:numCache>
                <c:formatCode>0%</c:formatCode>
                <c:ptCount val="20"/>
                <c:pt idx="4">
                  <c:v>9.6669613910993227E-2</c:v>
                </c:pt>
                <c:pt idx="5">
                  <c:v>0.19220945083014049</c:v>
                </c:pt>
                <c:pt idx="6">
                  <c:v>0.12256880733944954</c:v>
                </c:pt>
                <c:pt idx="7">
                  <c:v>-3.8224051749485448E-2</c:v>
                </c:pt>
                <c:pt idx="8">
                  <c:v>-0.12335393711367912</c:v>
                </c:pt>
                <c:pt idx="9">
                  <c:v>-0.26111408677021958</c:v>
                </c:pt>
                <c:pt idx="10">
                  <c:v>-0.14645308924485126</c:v>
                </c:pt>
                <c:pt idx="11">
                  <c:v>-0.11556099052277591</c:v>
                </c:pt>
                <c:pt idx="12">
                  <c:v>-7.9092581238503989E-2</c:v>
                </c:pt>
                <c:pt idx="13">
                  <c:v>-7.3214932946719824E-2</c:v>
                </c:pt>
                <c:pt idx="14">
                  <c:v>-0.11796246648793565</c:v>
                </c:pt>
                <c:pt idx="15">
                  <c:v>-8.4687175941928788E-2</c:v>
                </c:pt>
                <c:pt idx="16">
                  <c:v>6.2583222370173108E-2</c:v>
                </c:pt>
                <c:pt idx="17">
                  <c:v>-0.20414548298787641</c:v>
                </c:pt>
                <c:pt idx="18">
                  <c:v>-3.1237516283109012E-2</c:v>
                </c:pt>
                <c:pt idx="19">
                  <c:v>4.9660120845920076E-3</c:v>
                </c:pt>
              </c:numCache>
            </c:numRef>
          </c:val>
          <c:extLst>
            <c:ext xmlns:c16="http://schemas.microsoft.com/office/drawing/2014/chart" uri="{C3380CC4-5D6E-409C-BE32-E72D297353CC}">
              <c16:uniqueId val="{00000001-5ED6-44A7-986D-04F1207C454D}"/>
            </c:ext>
          </c:extLst>
        </c:ser>
        <c:ser>
          <c:idx val="3"/>
          <c:order val="3"/>
          <c:tx>
            <c:strRef>
              <c:f>QoQ!$N$50:$N$51</c:f>
              <c:strCache>
                <c:ptCount val="1"/>
                <c:pt idx="0">
                  <c:v>8_fast</c:v>
                </c:pt>
              </c:strCache>
            </c:strRef>
          </c:tx>
          <c:spPr>
            <a:pattFill prst="narHorz">
              <a:fgClr>
                <a:schemeClr val="accent2">
                  <a:tint val="77000"/>
                </a:schemeClr>
              </a:fgClr>
              <a:bgClr>
                <a:schemeClr val="accent2">
                  <a:tint val="77000"/>
                  <a:lumMod val="20000"/>
                  <a:lumOff val="80000"/>
                </a:schemeClr>
              </a:bgClr>
            </a:pattFill>
            <a:ln>
              <a:noFill/>
            </a:ln>
            <a:effectLst>
              <a:innerShdw blurRad="114300">
                <a:schemeClr val="accent2">
                  <a:tint val="77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QoQ!$J$52:$J$76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QoQ!$N$52:$N$76</c:f>
              <c:numCache>
                <c:formatCode>0%</c:formatCode>
                <c:ptCount val="20"/>
                <c:pt idx="4">
                  <c:v>-0.13823351482153659</c:v>
                </c:pt>
                <c:pt idx="5">
                  <c:v>3.4289649744195199</c:v>
                </c:pt>
                <c:pt idx="6">
                  <c:v>5.9626572327044025</c:v>
                </c:pt>
                <c:pt idx="7">
                  <c:v>0.10745006560723137</c:v>
                </c:pt>
                <c:pt idx="8">
                  <c:v>0.20673920673920673</c:v>
                </c:pt>
                <c:pt idx="9">
                  <c:v>-0.22818553403234407</c:v>
                </c:pt>
                <c:pt idx="10">
                  <c:v>-0.1185005363292497</c:v>
                </c:pt>
                <c:pt idx="11">
                  <c:v>-0.49605055292259082</c:v>
                </c:pt>
                <c:pt idx="12">
                  <c:v>-0.17626527050610821</c:v>
                </c:pt>
                <c:pt idx="13">
                  <c:v>0.30002302555836979</c:v>
                </c:pt>
                <c:pt idx="14">
                  <c:v>-0.17561163058793391</c:v>
                </c:pt>
                <c:pt idx="15">
                  <c:v>-0.18495297805642633</c:v>
                </c:pt>
                <c:pt idx="16">
                  <c:v>-3.5663841807909602E-2</c:v>
                </c:pt>
                <c:pt idx="17">
                  <c:v>7.1377966702089971E-2</c:v>
                </c:pt>
                <c:pt idx="18">
                  <c:v>0.31722576134244884</c:v>
                </c:pt>
                <c:pt idx="19">
                  <c:v>0.33511858974358966</c:v>
                </c:pt>
              </c:numCache>
            </c:numRef>
          </c:val>
          <c:extLst>
            <c:ext xmlns:c16="http://schemas.microsoft.com/office/drawing/2014/chart" uri="{C3380CC4-5D6E-409C-BE32-E72D297353CC}">
              <c16:uniqueId val="{00000002-5ED6-44A7-986D-04F1207C454D}"/>
            </c:ext>
          </c:extLst>
        </c:ser>
        <c:ser>
          <c:idx val="4"/>
          <c:order val="4"/>
          <c:tx>
            <c:strRef>
              <c:f>QoQ!$O$50:$O$51</c:f>
              <c:strCache>
                <c:ptCount val="1"/>
                <c:pt idx="0">
                  <c:v>8_bvp</c:v>
                </c:pt>
              </c:strCache>
            </c:strRef>
          </c:tx>
          <c:spPr>
            <a:pattFill prst="narHorz">
              <a:fgClr>
                <a:schemeClr val="accent2">
                  <a:tint val="54000"/>
                </a:schemeClr>
              </a:fgClr>
              <a:bgClr>
                <a:schemeClr val="accent2">
                  <a:tint val="54000"/>
                  <a:lumMod val="20000"/>
                  <a:lumOff val="80000"/>
                </a:schemeClr>
              </a:bgClr>
            </a:pattFill>
            <a:ln>
              <a:noFill/>
            </a:ln>
            <a:effectLst>
              <a:innerShdw blurRad="114300">
                <a:schemeClr val="accent2">
                  <a:tint val="54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QoQ!$J$52:$J$76</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QoQ!$O$52:$O$76</c:f>
              <c:numCache>
                <c:formatCode>0%</c:formatCode>
                <c:ptCount val="20"/>
                <c:pt idx="4">
                  <c:v>0.52475383667082864</c:v>
                </c:pt>
                <c:pt idx="5">
                  <c:v>1.0119767893910816</c:v>
                </c:pt>
                <c:pt idx="6">
                  <c:v>0.49495699765441764</c:v>
                </c:pt>
                <c:pt idx="7">
                  <c:v>3.1256362315294425E-2</c:v>
                </c:pt>
                <c:pt idx="8">
                  <c:v>-2.8194504766631706E-3</c:v>
                </c:pt>
                <c:pt idx="9">
                  <c:v>0.1115850281034366</c:v>
                </c:pt>
                <c:pt idx="10">
                  <c:v>0.47650427551580765</c:v>
                </c:pt>
                <c:pt idx="11">
                  <c:v>0.8022560599007813</c:v>
                </c:pt>
                <c:pt idx="12">
                  <c:v>-1.539697736087174E-2</c:v>
                </c:pt>
                <c:pt idx="13">
                  <c:v>-0.32834554421024159</c:v>
                </c:pt>
                <c:pt idx="14">
                  <c:v>-0.41863318835849511</c:v>
                </c:pt>
                <c:pt idx="15">
                  <c:v>-7.9203134719998652E-2</c:v>
                </c:pt>
                <c:pt idx="16">
                  <c:v>-1.6105976066174369E-2</c:v>
                </c:pt>
                <c:pt idx="17">
                  <c:v>0.10105624644941051</c:v>
                </c:pt>
                <c:pt idx="18">
                  <c:v>-9.662720863434604E-2</c:v>
                </c:pt>
                <c:pt idx="19">
                  <c:v>-3.4348608112739279E-2</c:v>
                </c:pt>
              </c:numCache>
            </c:numRef>
          </c:val>
          <c:extLst>
            <c:ext xmlns:c16="http://schemas.microsoft.com/office/drawing/2014/chart" uri="{C3380CC4-5D6E-409C-BE32-E72D297353CC}">
              <c16:uniqueId val="{00000003-5ED6-44A7-986D-04F1207C454D}"/>
            </c:ext>
          </c:extLst>
        </c:ser>
        <c:dLbls>
          <c:dLblPos val="outEnd"/>
          <c:showLegendKey val="0"/>
          <c:showVal val="1"/>
          <c:showCatName val="0"/>
          <c:showSerName val="0"/>
          <c:showPercent val="0"/>
          <c:showBubbleSize val="0"/>
        </c:dLbls>
        <c:gapWidth val="164"/>
        <c:overlap val="-22"/>
        <c:axId val="475638496"/>
        <c:axId val="475639152"/>
      </c:barChart>
      <c:catAx>
        <c:axId val="475638496"/>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5639152"/>
        <c:crosses val="autoZero"/>
        <c:auto val="1"/>
        <c:lblAlgn val="ctr"/>
        <c:lblOffset val="100"/>
        <c:noMultiLvlLbl val="0"/>
      </c:catAx>
      <c:valAx>
        <c:axId val="47563915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756384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[brf ekoxen, el-förbrukning - månad_10.xlsx]QoQ!ptYoY3</c:name>
    <c:fmtId val="2"/>
  </c:pivotSource>
  <c:chart>
    <c:title>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spPr>
          <a:pattFill prst="narHorz">
            <a:fgClr>
              <a:schemeClr val="accent2"/>
            </a:fgClr>
            <a:bgClr>
              <a:schemeClr val="accent2">
                <a:lumMod val="20000"/>
                <a:lumOff val="80000"/>
              </a:schemeClr>
            </a:bgClr>
          </a:pattFill>
          <a:ln>
            <a:noFill/>
          </a:ln>
          <a:effectLst>
            <a:innerShdw blurRad="114300">
              <a:schemeClr val="accent2"/>
            </a:innerShdw>
          </a:effectLst>
        </c:spPr>
        <c:marker>
          <c:spPr>
            <a:solidFill>
              <a:schemeClr val="accent2"/>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QoQ!$R$50</c:f>
              <c:strCache>
                <c:ptCount val="1"/>
                <c:pt idx="0">
                  <c:v>Total</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QoQ!$Q$51:$Q$75</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QoQ!$R$51:$R$75</c:f>
              <c:numCache>
                <c:formatCode>0%</c:formatCode>
                <c:ptCount val="20"/>
                <c:pt idx="4">
                  <c:v>0.40664058280625526</c:v>
                </c:pt>
                <c:pt idx="5">
                  <c:v>0.97219691621293136</c:v>
                </c:pt>
                <c:pt idx="6">
                  <c:v>1.0322324638947931</c:v>
                </c:pt>
                <c:pt idx="7">
                  <c:v>4.6395968434576398E-2</c:v>
                </c:pt>
                <c:pt idx="8">
                  <c:v>0.40309605821661637</c:v>
                </c:pt>
                <c:pt idx="9">
                  <c:v>1.0228624481387991</c:v>
                </c:pt>
                <c:pt idx="10">
                  <c:v>1.3063360416376961</c:v>
                </c:pt>
                <c:pt idx="11">
                  <c:v>0.51273523356748452</c:v>
                </c:pt>
                <c:pt idx="12">
                  <c:v>0.38293867492388872</c:v>
                </c:pt>
                <c:pt idx="13">
                  <c:v>0.60542032153138403</c:v>
                </c:pt>
                <c:pt idx="14">
                  <c:v>0.6373885059297959</c:v>
                </c:pt>
                <c:pt idx="15">
                  <c:v>0.38863850578391251</c:v>
                </c:pt>
                <c:pt idx="16">
                  <c:v>0.3269237847201385</c:v>
                </c:pt>
                <c:pt idx="17">
                  <c:v>0.71050699058358546</c:v>
                </c:pt>
                <c:pt idx="18">
                  <c:v>0.778912970062973</c:v>
                </c:pt>
                <c:pt idx="19">
                  <c:v>0.3580371721644276</c:v>
                </c:pt>
              </c:numCache>
            </c:numRef>
          </c:val>
          <c:extLst>
            <c:ext xmlns:c16="http://schemas.microsoft.com/office/drawing/2014/chart" uri="{C3380CC4-5D6E-409C-BE32-E72D297353CC}">
              <c16:uniqueId val="{00000000-7D3F-4E0E-9137-3ED8C1256878}"/>
            </c:ext>
          </c:extLst>
        </c:ser>
        <c:dLbls>
          <c:dLblPos val="outEnd"/>
          <c:showLegendKey val="0"/>
          <c:showVal val="1"/>
          <c:showCatName val="0"/>
          <c:showSerName val="0"/>
          <c:showPercent val="0"/>
          <c:showBubbleSize val="0"/>
        </c:dLbls>
        <c:gapWidth val="164"/>
        <c:overlap val="-22"/>
        <c:axId val="521162048"/>
        <c:axId val="521156472"/>
      </c:barChart>
      <c:catAx>
        <c:axId val="521162048"/>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56472"/>
        <c:crosses val="autoZero"/>
        <c:auto val="1"/>
        <c:lblAlgn val="ctr"/>
        <c:lblOffset val="100"/>
        <c:noMultiLvlLbl val="0"/>
      </c:catAx>
      <c:valAx>
        <c:axId val="52115647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62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Visible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[brf ekoxen, el-förbrukning - månad_10.xlsx]QoQ!ptYoY4</c:name>
    <c:fmtId val="3"/>
  </c:pivotSource>
  <c:chart>
    <c:title>
      <c:overlay val="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sv-SE"/>
        </a:p>
      </c:txPr>
    </c:title>
    <c:autoTitleDeleted val="0"/>
    <c:pivotFmts>
      <c:pivotFmt>
        <c:idx val="0"/>
      </c:pivotFmt>
      <c:pivotFmt>
        <c:idx val="1"/>
        <c:spPr>
          <a:pattFill prst="narHorz">
            <a:fgClr>
              <a:schemeClr val="accent2"/>
            </a:fgClr>
            <a:bgClr>
              <a:schemeClr val="accent2">
                <a:lumMod val="20000"/>
                <a:lumOff val="80000"/>
              </a:schemeClr>
            </a:bgClr>
          </a:pattFill>
          <a:ln>
            <a:noFill/>
          </a:ln>
          <a:effectLst>
            <a:innerShdw blurRad="114300">
              <a:schemeClr val="accent2"/>
            </a:innerShdw>
          </a:effectLst>
        </c:spPr>
        <c:marker>
          <c:spPr>
            <a:solidFill>
              <a:schemeClr val="accent2"/>
            </a:solidFill>
            <a:ln>
              <a:noFill/>
            </a:ln>
            <a:effectLst/>
          </c:spPr>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pattFill prst="narHorz">
            <a:fgClr>
              <a:schemeClr val="accent2"/>
            </a:fgClr>
            <a:bgClr>
              <a:schemeClr val="accent2">
                <a:lumMod val="20000"/>
                <a:lumOff val="80000"/>
              </a:schemeClr>
            </a:bgClr>
          </a:pattFill>
          <a:ln>
            <a:noFill/>
          </a:ln>
          <a:effectLst>
            <a:innerShdw blurRad="114300">
              <a:schemeClr val="accent2"/>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QoQ!$U$50</c:f>
              <c:strCache>
                <c:ptCount val="1"/>
                <c:pt idx="0">
                  <c:v>Total</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QoQ!$T$51:$T$75</c:f>
              <c:multiLvlStrCache>
                <c:ptCount val="20"/>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pt idx="16">
                    <c:v>Qtr1</c:v>
                  </c:pt>
                  <c:pt idx="17">
                    <c:v>Qtr2</c:v>
                  </c:pt>
                  <c:pt idx="18">
                    <c:v>Qtr3</c:v>
                  </c:pt>
                  <c:pt idx="19">
                    <c:v>Qtr4</c:v>
                  </c:pt>
                </c:lvl>
                <c:lvl>
                  <c:pt idx="0">
                    <c:v>2013</c:v>
                  </c:pt>
                  <c:pt idx="4">
                    <c:v>2014</c:v>
                  </c:pt>
                  <c:pt idx="8">
                    <c:v>2015</c:v>
                  </c:pt>
                  <c:pt idx="12">
                    <c:v>2016</c:v>
                  </c:pt>
                  <c:pt idx="16">
                    <c:v>2017</c:v>
                  </c:pt>
                </c:lvl>
              </c:multiLvlStrCache>
            </c:multiLvlStrRef>
          </c:cat>
          <c:val>
            <c:numRef>
              <c:f>QoQ!$U$51:$U$75</c:f>
              <c:numCache>
                <c:formatCode>0%</c:formatCode>
                <c:ptCount val="20"/>
                <c:pt idx="4">
                  <c:v>0.40664058280625526</c:v>
                </c:pt>
                <c:pt idx="5">
                  <c:v>0.97219691621293136</c:v>
                </c:pt>
                <c:pt idx="6">
                  <c:v>1.0322324638947931</c:v>
                </c:pt>
                <c:pt idx="7">
                  <c:v>4.6395968434576398E-2</c:v>
                </c:pt>
                <c:pt idx="8">
                  <c:v>-2.5198509363120835E-3</c:v>
                </c:pt>
                <c:pt idx="9">
                  <c:v>2.5689895116131289E-2</c:v>
                </c:pt>
                <c:pt idx="10">
                  <c:v>0.13487806272791295</c:v>
                </c:pt>
                <c:pt idx="11">
                  <c:v>0.44566232974937631</c:v>
                </c:pt>
                <c:pt idx="12">
                  <c:v>-1.4366360146680456E-2</c:v>
                </c:pt>
                <c:pt idx="13">
                  <c:v>-0.20636209199073147</c:v>
                </c:pt>
                <c:pt idx="14">
                  <c:v>-0.29004773095983449</c:v>
                </c:pt>
                <c:pt idx="15">
                  <c:v>-8.2034664777995966E-2</c:v>
                </c:pt>
                <c:pt idx="16">
                  <c:v>-4.0504247382359901E-2</c:v>
                </c:pt>
                <c:pt idx="17">
                  <c:v>6.5457418000017017E-2</c:v>
                </c:pt>
                <c:pt idx="18">
                  <c:v>8.6433038720283406E-2</c:v>
                </c:pt>
                <c:pt idx="19">
                  <c:v>-2.2036932932527252E-2</c:v>
                </c:pt>
              </c:numCache>
            </c:numRef>
          </c:val>
          <c:extLst>
            <c:ext xmlns:c16="http://schemas.microsoft.com/office/drawing/2014/chart" uri="{C3380CC4-5D6E-409C-BE32-E72D297353CC}">
              <c16:uniqueId val="{00000000-1FD0-4312-9054-27CC0516805E}"/>
            </c:ext>
          </c:extLst>
        </c:ser>
        <c:dLbls>
          <c:dLblPos val="outEnd"/>
          <c:showLegendKey val="0"/>
          <c:showVal val="1"/>
          <c:showCatName val="0"/>
          <c:showSerName val="0"/>
          <c:showPercent val="0"/>
          <c:showBubbleSize val="0"/>
        </c:dLbls>
        <c:gapWidth val="164"/>
        <c:overlap val="-22"/>
        <c:axId val="521165000"/>
        <c:axId val="521160080"/>
      </c:barChart>
      <c:catAx>
        <c:axId val="521165000"/>
        <c:scaling>
          <c:orientation val="minMax"/>
        </c:scaling>
        <c:delete val="0"/>
        <c:axPos val="b"/>
        <c:numFmt formatCode="General" sourceLinked="1"/>
        <c:majorTickMark val="cross"/>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60080"/>
        <c:crosses val="autoZero"/>
        <c:auto val="1"/>
        <c:lblAlgn val="ctr"/>
        <c:lblOffset val="100"/>
        <c:noMultiLvlLbl val="0"/>
      </c:catAx>
      <c:valAx>
        <c:axId val="521160080"/>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1165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sv-SE"/>
    </a:p>
  </c:txPr>
  <c:printSettings>
    <c:headerFooter/>
    <c:pageMargins b="0.75" l="0.7" r="0.7" t="0.75" header="0.3" footer="0.3"/>
    <c:pageSetup paperSize="9" orientation="landscape"/>
  </c:printSettings>
  <c:extLst>
    <c:ext xmlns:c14="http://schemas.microsoft.com/office/drawing/2007/8/2/chart" uri="{781A3756-C4B2-4CAC-9D66-4F8BD8637D16}">
      <c14:pivotOptions>
        <c14:dropZoneFilter val="1"/>
        <c14:dropZoneData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66675</xdr:colOff>
      <xdr:row>12</xdr:row>
      <xdr:rowOff>114300</xdr:rowOff>
    </xdr:from>
    <xdr:to>
      <xdr:col>22</xdr:col>
      <xdr:colOff>76200</xdr:colOff>
      <xdr:row>40</xdr:row>
      <xdr:rowOff>9525</xdr:rowOff>
    </xdr:to>
    <xdr:graphicFrame macro="">
      <xdr:nvGraphicFramePr>
        <xdr:cNvPr id="2" name="Chart 1">
          <a:extLst>
            <a:ext uri="{FF2B5EF4-FFF2-40B4-BE49-F238E27FC236}">
              <a16:creationId xmlns:a16="http://schemas.microsoft.com/office/drawing/2014/main" id="{AEBE8040-BF42-4A00-84C7-AE4CA1248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66675</xdr:colOff>
      <xdr:row>4</xdr:row>
      <xdr:rowOff>76199</xdr:rowOff>
    </xdr:from>
    <xdr:ext cx="991658" cy="1532467"/>
    <mc:AlternateContent xmlns:mc="http://schemas.openxmlformats.org/markup-compatibility/2006" xmlns:a14="http://schemas.microsoft.com/office/drawing/2010/main">
      <mc:Choice Requires="a14">
        <xdr:graphicFrame macro="">
          <xdr:nvGraphicFramePr>
            <xdr:cNvPr id="3" name="anläggning">
              <a:extLst>
                <a:ext uri="{FF2B5EF4-FFF2-40B4-BE49-F238E27FC236}">
                  <a16:creationId xmlns:a16="http://schemas.microsoft.com/office/drawing/2014/main" id="{84984720-8A3E-4E3F-A1F4-164EBAB65F1A}"/>
                </a:ext>
              </a:extLst>
            </xdr:cNvPr>
            <xdr:cNvGraphicFramePr/>
          </xdr:nvGraphicFramePr>
          <xdr:xfrm>
            <a:off x="0" y="0"/>
            <a:ext cx="0" cy="0"/>
          </xdr:xfrm>
          <a:graphic>
            <a:graphicData uri="http://schemas.microsoft.com/office/drawing/2010/slicer">
              <sle:slicer xmlns:sle="http://schemas.microsoft.com/office/drawing/2010/slicer" name="anläggning"/>
            </a:graphicData>
          </a:graphic>
        </xdr:graphicFrame>
      </mc:Choice>
      <mc:Fallback xmlns="">
        <xdr:sp macro="" textlink="">
          <xdr:nvSpPr>
            <xdr:cNvPr id="0" name=""/>
            <xdr:cNvSpPr>
              <a:spLocks noTextEdit="1"/>
            </xdr:cNvSpPr>
          </xdr:nvSpPr>
          <xdr:spPr>
            <a:xfrm>
              <a:off x="278342" y="1240366"/>
              <a:ext cx="991658" cy="1495425"/>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2</xdr:col>
      <xdr:colOff>552452</xdr:colOff>
      <xdr:row>4</xdr:row>
      <xdr:rowOff>84667</xdr:rowOff>
    </xdr:from>
    <xdr:ext cx="11777131" cy="1425574"/>
    <mc:AlternateContent xmlns:mc="http://schemas.openxmlformats.org/markup-compatibility/2006" xmlns:tsle="http://schemas.microsoft.com/office/drawing/2012/timeslicer">
      <mc:Choice Requires="tsle">
        <xdr:graphicFrame macro="">
          <xdr:nvGraphicFramePr>
            <xdr:cNvPr id="4" name="datum">
              <a:extLst>
                <a:ext uri="{FF2B5EF4-FFF2-40B4-BE49-F238E27FC236}">
                  <a16:creationId xmlns:a16="http://schemas.microsoft.com/office/drawing/2014/main" id="{31BA30B9-1FA5-483D-A853-DB6E94CE9EB1}"/>
                </a:ext>
              </a:extLst>
            </xdr:cNvPr>
            <xdr:cNvGraphicFramePr/>
          </xdr:nvGraphicFramePr>
          <xdr:xfrm>
            <a:off x="0" y="0"/>
            <a:ext cx="0" cy="0"/>
          </xdr:xfrm>
          <a:graphic>
            <a:graphicData uri="http://schemas.microsoft.com/office/drawing/2012/timeslicer">
              <tsle:timeslicer name="datum"/>
            </a:graphicData>
          </a:graphic>
        </xdr:graphicFrame>
      </mc:Choice>
      <mc:Fallback xmlns="">
        <xdr:sp macro="" textlink="">
          <xdr:nvSpPr>
            <xdr:cNvPr id="0" name=""/>
            <xdr:cNvSpPr>
              <a:spLocks noTextEdit="1"/>
            </xdr:cNvSpPr>
          </xdr:nvSpPr>
          <xdr:spPr>
            <a:xfrm>
              <a:off x="1377952" y="1248834"/>
              <a:ext cx="11777131" cy="1425574"/>
            </a:xfrm>
            <a:prstGeom prst="rect">
              <a:avLst/>
            </a:prstGeom>
            <a:solidFill>
              <a:prstClr val="white"/>
            </a:solidFill>
            <a:ln w="1">
              <a:solidFill>
                <a:prstClr val="green"/>
              </a:solidFill>
            </a:ln>
          </xdr:spPr>
          <xdr:txBody>
            <a:bodyPr vertOverflow="clip" horzOverflow="clip"/>
            <a:lstStyle/>
            <a:p>
              <a:r>
                <a:rPr lang="sv-SE" sz="1100"/>
                <a:t>Timeline: Works in Excel or higher. Do not move or resize.</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614890</xdr:colOff>
      <xdr:row>8</xdr:row>
      <xdr:rowOff>157694</xdr:rowOff>
    </xdr:from>
    <xdr:to>
      <xdr:col>8</xdr:col>
      <xdr:colOff>466725</xdr:colOff>
      <xdr:row>10</xdr:row>
      <xdr:rowOff>10585</xdr:rowOff>
    </xdr:to>
    <mc:AlternateContent xmlns:mc="http://schemas.openxmlformats.org/markup-compatibility/2006" xmlns:a14="http://schemas.microsoft.com/office/drawing/2010/main">
      <mc:Choice Requires="a14">
        <xdr:graphicFrame macro="">
          <xdr:nvGraphicFramePr>
            <xdr:cNvPr id="2" name="anläggning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microsoft.com/office/drawing/2010/slicer">
              <sle:slicer xmlns:sle="http://schemas.microsoft.com/office/drawing/2010/slicer" name="anläggning 1"/>
            </a:graphicData>
          </a:graphic>
        </xdr:graphicFrame>
      </mc:Choice>
      <mc:Fallback xmlns="">
        <xdr:sp macro="" textlink="">
          <xdr:nvSpPr>
            <xdr:cNvPr id="0" name=""/>
            <xdr:cNvSpPr>
              <a:spLocks noTextEdit="1"/>
            </xdr:cNvSpPr>
          </xdr:nvSpPr>
          <xdr:spPr>
            <a:xfrm>
              <a:off x="2922057" y="1681694"/>
              <a:ext cx="3650193" cy="466724"/>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14816</xdr:colOff>
      <xdr:row>0</xdr:row>
      <xdr:rowOff>106892</xdr:rowOff>
    </xdr:from>
    <xdr:to>
      <xdr:col>0</xdr:col>
      <xdr:colOff>1388533</xdr:colOff>
      <xdr:row>15</xdr:row>
      <xdr:rowOff>127000</xdr:rowOff>
    </xdr:to>
    <mc:AlternateContent xmlns:mc="http://schemas.openxmlformats.org/markup-compatibility/2006" xmlns:a14="http://schemas.microsoft.com/office/drawing/2010/main">
      <mc:Choice Requires="a14">
        <xdr:graphicFrame macro="">
          <xdr:nvGraphicFramePr>
            <xdr:cNvPr id="3" name="Years">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Years"/>
            </a:graphicData>
          </a:graphic>
        </xdr:graphicFrame>
      </mc:Choice>
      <mc:Fallback xmlns="">
        <xdr:sp macro="" textlink="">
          <xdr:nvSpPr>
            <xdr:cNvPr id="0" name=""/>
            <xdr:cNvSpPr>
              <a:spLocks noTextEdit="1"/>
            </xdr:cNvSpPr>
          </xdr:nvSpPr>
          <xdr:spPr>
            <a:xfrm>
              <a:off x="14816" y="106892"/>
              <a:ext cx="1323975" cy="2337858"/>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607483</xdr:colOff>
      <xdr:row>0</xdr:row>
      <xdr:rowOff>105835</xdr:rowOff>
    </xdr:from>
    <xdr:to>
      <xdr:col>15</xdr:col>
      <xdr:colOff>460376</xdr:colOff>
      <xdr:row>7</xdr:row>
      <xdr:rowOff>115359</xdr:rowOff>
    </xdr:to>
    <mc:AlternateContent xmlns:mc="http://schemas.openxmlformats.org/markup-compatibility/2006" xmlns:tsle="http://schemas.microsoft.com/office/drawing/2012/timeslicer">
      <mc:Choice Requires="tsle">
        <xdr:graphicFrame macro="">
          <xdr:nvGraphicFramePr>
            <xdr:cNvPr id="4" name="datum 1">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2/timeslicer">
              <tsle:timeslicer name="datum 1"/>
            </a:graphicData>
          </a:graphic>
        </xdr:graphicFrame>
      </mc:Choice>
      <mc:Fallback xmlns="">
        <xdr:sp macro="" textlink="">
          <xdr:nvSpPr>
            <xdr:cNvPr id="0" name=""/>
            <xdr:cNvSpPr>
              <a:spLocks noTextEdit="1"/>
            </xdr:cNvSpPr>
          </xdr:nvSpPr>
          <xdr:spPr>
            <a:xfrm>
              <a:off x="2533650" y="105835"/>
              <a:ext cx="8065559" cy="1343024"/>
            </a:xfrm>
            <a:prstGeom prst="rect">
              <a:avLst/>
            </a:prstGeom>
            <a:solidFill>
              <a:prstClr val="white"/>
            </a:solidFill>
            <a:ln w="1">
              <a:solidFill>
                <a:prstClr val="green"/>
              </a:solidFill>
            </a:ln>
          </xdr:spPr>
          <xdr:txBody>
            <a:bodyPr vertOverflow="clip" horzOverflow="clip"/>
            <a:lstStyle/>
            <a:p>
              <a:r>
                <a:rPr lang="sv-SE" sz="1100"/>
                <a:t>Timeline: Works in Excel or higher. Do not move or resize.</a:t>
              </a:r>
            </a:p>
          </xdr:txBody>
        </xdr:sp>
      </mc:Fallback>
    </mc:AlternateContent>
    <xdr:clientData/>
  </xdr:twoCellAnchor>
  <xdr:twoCellAnchor>
    <xdr:from>
      <xdr:col>2</xdr:col>
      <xdr:colOff>595310</xdr:colOff>
      <xdr:row>10</xdr:row>
      <xdr:rowOff>109537</xdr:rowOff>
    </xdr:from>
    <xdr:to>
      <xdr:col>14</xdr:col>
      <xdr:colOff>419100</xdr:colOff>
      <xdr:row>28</xdr:row>
      <xdr:rowOff>66675</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581024</xdr:colOff>
      <xdr:row>29</xdr:row>
      <xdr:rowOff>4761</xdr:rowOff>
    </xdr:from>
    <xdr:to>
      <xdr:col>14</xdr:col>
      <xdr:colOff>419100</xdr:colOff>
      <xdr:row>46</xdr:row>
      <xdr:rowOff>123825</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123825</xdr:colOff>
      <xdr:row>10</xdr:row>
      <xdr:rowOff>109536</xdr:rowOff>
    </xdr:from>
    <xdr:to>
      <xdr:col>22</xdr:col>
      <xdr:colOff>1</xdr:colOff>
      <xdr:row>28</xdr:row>
      <xdr:rowOff>66675</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142875</xdr:colOff>
      <xdr:row>29</xdr:row>
      <xdr:rowOff>9525</xdr:rowOff>
    </xdr:from>
    <xdr:to>
      <xdr:col>22</xdr:col>
      <xdr:colOff>9525</xdr:colOff>
      <xdr:row>46</xdr:row>
      <xdr:rowOff>123825</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328080</xdr:colOff>
      <xdr:row>9</xdr:row>
      <xdr:rowOff>9526</xdr:rowOff>
    </xdr:from>
    <xdr:to>
      <xdr:col>8</xdr:col>
      <xdr:colOff>252941</xdr:colOff>
      <xdr:row>10</xdr:row>
      <xdr:rowOff>31750</xdr:rowOff>
    </xdr:to>
    <mc:AlternateContent xmlns:mc="http://schemas.openxmlformats.org/markup-compatibility/2006" xmlns:a14="http://schemas.microsoft.com/office/drawing/2010/main">
      <mc:Choice Requires="a14">
        <xdr:graphicFrame macro="">
          <xdr:nvGraphicFramePr>
            <xdr:cNvPr id="2" name="anläggning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anläggning 2"/>
            </a:graphicData>
          </a:graphic>
        </xdr:graphicFrame>
      </mc:Choice>
      <mc:Fallback xmlns="">
        <xdr:sp macro="" textlink="">
          <xdr:nvSpPr>
            <xdr:cNvPr id="0" name=""/>
            <xdr:cNvSpPr>
              <a:spLocks noTextEdit="1"/>
            </xdr:cNvSpPr>
          </xdr:nvSpPr>
          <xdr:spPr>
            <a:xfrm>
              <a:off x="2635247" y="1724026"/>
              <a:ext cx="3427944" cy="445557"/>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152400</xdr:colOff>
      <xdr:row>0</xdr:row>
      <xdr:rowOff>85725</xdr:rowOff>
    </xdr:from>
    <xdr:to>
      <xdr:col>0</xdr:col>
      <xdr:colOff>1476375</xdr:colOff>
      <xdr:row>11</xdr:row>
      <xdr:rowOff>95250</xdr:rowOff>
    </xdr:to>
    <mc:AlternateContent xmlns:mc="http://schemas.openxmlformats.org/markup-compatibility/2006" xmlns:a14="http://schemas.microsoft.com/office/drawing/2010/main">
      <mc:Choice Requires="a14">
        <xdr:graphicFrame macro="">
          <xdr:nvGraphicFramePr>
            <xdr:cNvPr id="3" name="Years 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microsoft.com/office/drawing/2010/slicer">
              <sle:slicer xmlns:sle="http://schemas.microsoft.com/office/drawing/2010/slicer" name="Years 1"/>
            </a:graphicData>
          </a:graphic>
        </xdr:graphicFrame>
      </mc:Choice>
      <mc:Fallback xmlns="">
        <xdr:sp macro="" textlink="">
          <xdr:nvSpPr>
            <xdr:cNvPr id="0" name=""/>
            <xdr:cNvSpPr>
              <a:spLocks noTextEdit="1"/>
            </xdr:cNvSpPr>
          </xdr:nvSpPr>
          <xdr:spPr>
            <a:xfrm>
              <a:off x="152400" y="85725"/>
              <a:ext cx="1323975" cy="2337858"/>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321732</xdr:colOff>
      <xdr:row>0</xdr:row>
      <xdr:rowOff>74083</xdr:rowOff>
    </xdr:from>
    <xdr:to>
      <xdr:col>15</xdr:col>
      <xdr:colOff>460375</xdr:colOff>
      <xdr:row>7</xdr:row>
      <xdr:rowOff>112183</xdr:rowOff>
    </xdr:to>
    <mc:AlternateContent xmlns:mc="http://schemas.openxmlformats.org/markup-compatibility/2006" xmlns:tsle="http://schemas.microsoft.com/office/drawing/2012/timeslicer">
      <mc:Choice Requires="tsle">
        <xdr:graphicFrame macro="">
          <xdr:nvGraphicFramePr>
            <xdr:cNvPr id="4" name="datum 2">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2/timeslicer">
              <tsle:timeslicer name="datum 2"/>
            </a:graphicData>
          </a:graphic>
        </xdr:graphicFrame>
      </mc:Choice>
      <mc:Fallback xmlns="">
        <xdr:sp macro="" textlink="">
          <xdr:nvSpPr>
            <xdr:cNvPr id="0" name=""/>
            <xdr:cNvSpPr>
              <a:spLocks noTextEdit="1"/>
            </xdr:cNvSpPr>
          </xdr:nvSpPr>
          <xdr:spPr>
            <a:xfrm>
              <a:off x="2628899" y="74083"/>
              <a:ext cx="8065559" cy="1371600"/>
            </a:xfrm>
            <a:prstGeom prst="rect">
              <a:avLst/>
            </a:prstGeom>
            <a:solidFill>
              <a:prstClr val="white"/>
            </a:solidFill>
            <a:ln w="1">
              <a:solidFill>
                <a:prstClr val="green"/>
              </a:solidFill>
            </a:ln>
          </xdr:spPr>
          <xdr:txBody>
            <a:bodyPr vertOverflow="clip" horzOverflow="clip"/>
            <a:lstStyle/>
            <a:p>
              <a:r>
                <a:rPr lang="sv-SE" sz="1100"/>
                <a:t>Timeline: Works in Excel or higher. Do not move or resize.</a:t>
              </a:r>
            </a:p>
          </xdr:txBody>
        </xdr:sp>
      </mc:Fallback>
    </mc:AlternateContent>
    <xdr:clientData/>
  </xdr:twoCellAnchor>
  <xdr:twoCellAnchor>
    <xdr:from>
      <xdr:col>2</xdr:col>
      <xdr:colOff>595310</xdr:colOff>
      <xdr:row>10</xdr:row>
      <xdr:rowOff>109537</xdr:rowOff>
    </xdr:from>
    <xdr:to>
      <xdr:col>14</xdr:col>
      <xdr:colOff>419100</xdr:colOff>
      <xdr:row>28</xdr:row>
      <xdr:rowOff>66675</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581024</xdr:colOff>
      <xdr:row>29</xdr:row>
      <xdr:rowOff>4761</xdr:rowOff>
    </xdr:from>
    <xdr:to>
      <xdr:col>14</xdr:col>
      <xdr:colOff>419100</xdr:colOff>
      <xdr:row>46</xdr:row>
      <xdr:rowOff>123825</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123825</xdr:colOff>
      <xdr:row>10</xdr:row>
      <xdr:rowOff>109536</xdr:rowOff>
    </xdr:from>
    <xdr:to>
      <xdr:col>22</xdr:col>
      <xdr:colOff>1</xdr:colOff>
      <xdr:row>28</xdr:row>
      <xdr:rowOff>66675</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142875</xdr:colOff>
      <xdr:row>29</xdr:row>
      <xdr:rowOff>9525</xdr:rowOff>
    </xdr:from>
    <xdr:to>
      <xdr:col>22</xdr:col>
      <xdr:colOff>9525</xdr:colOff>
      <xdr:row>46</xdr:row>
      <xdr:rowOff>123825</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85724</xdr:colOff>
      <xdr:row>0</xdr:row>
      <xdr:rowOff>47626</xdr:rowOff>
    </xdr:from>
    <xdr:to>
      <xdr:col>0</xdr:col>
      <xdr:colOff>714375</xdr:colOff>
      <xdr:row>17</xdr:row>
      <xdr:rowOff>0</xdr:rowOff>
    </xdr:to>
    <mc:AlternateContent xmlns:mc="http://schemas.openxmlformats.org/markup-compatibility/2006" xmlns:a14="http://schemas.microsoft.com/office/drawing/2010/main">
      <mc:Choice Requires="a14">
        <xdr:graphicFrame macro="">
          <xdr:nvGraphicFramePr>
            <xdr:cNvPr id="2" name="Years 2">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Years 2"/>
            </a:graphicData>
          </a:graphic>
        </xdr:graphicFrame>
      </mc:Choice>
      <mc:Fallback xmlns="">
        <xdr:sp macro="" textlink="">
          <xdr:nvSpPr>
            <xdr:cNvPr id="0" name=""/>
            <xdr:cNvSpPr>
              <a:spLocks noTextEdit="1"/>
            </xdr:cNvSpPr>
          </xdr:nvSpPr>
          <xdr:spPr>
            <a:xfrm>
              <a:off x="85724" y="47626"/>
              <a:ext cx="628651" cy="3190874"/>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19050</xdr:colOff>
      <xdr:row>2</xdr:row>
      <xdr:rowOff>28575</xdr:rowOff>
    </xdr:from>
    <xdr:to>
      <xdr:col>6</xdr:col>
      <xdr:colOff>285750</xdr:colOff>
      <xdr:row>5</xdr:row>
      <xdr:rowOff>114300</xdr:rowOff>
    </xdr:to>
    <mc:AlternateContent xmlns:mc="http://schemas.openxmlformats.org/markup-compatibility/2006" xmlns:a14="http://schemas.microsoft.com/office/drawing/2010/main">
      <mc:Choice Requires="a14">
        <xdr:graphicFrame macro="">
          <xdr:nvGraphicFramePr>
            <xdr:cNvPr id="3" name="anläggning 3">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anläggning 3"/>
            </a:graphicData>
          </a:graphic>
        </xdr:graphicFrame>
      </mc:Choice>
      <mc:Fallback xmlns="">
        <xdr:sp macro="" textlink="">
          <xdr:nvSpPr>
            <xdr:cNvPr id="0" name=""/>
            <xdr:cNvSpPr>
              <a:spLocks noTextEdit="1"/>
            </xdr:cNvSpPr>
          </xdr:nvSpPr>
          <xdr:spPr>
            <a:xfrm>
              <a:off x="981075" y="409575"/>
              <a:ext cx="3600450" cy="657225"/>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200025</xdr:colOff>
      <xdr:row>1</xdr:row>
      <xdr:rowOff>76200</xdr:rowOff>
    </xdr:from>
    <xdr:to>
      <xdr:col>7</xdr:col>
      <xdr:colOff>281940</xdr:colOff>
      <xdr:row>8</xdr:row>
      <xdr:rowOff>114300</xdr:rowOff>
    </xdr:to>
    <mc:AlternateContent xmlns:mc="http://schemas.openxmlformats.org/markup-compatibility/2006" xmlns:tsle="http://schemas.microsoft.com/office/drawing/2012/timeslicer">
      <mc:Choice Requires="tsle">
        <xdr:graphicFrame macro="">
          <xdr:nvGraphicFramePr>
            <xdr:cNvPr id="2" name="datum 3">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microsoft.com/office/drawing/2012/timeslicer">
              <tsle:timeslicer name="datum 3"/>
            </a:graphicData>
          </a:graphic>
        </xdr:graphicFrame>
      </mc:Choice>
      <mc:Fallback xmlns="">
        <xdr:sp macro="" textlink="">
          <xdr:nvSpPr>
            <xdr:cNvPr id="0" name=""/>
            <xdr:cNvSpPr>
              <a:spLocks noTextEdit="1"/>
            </xdr:cNvSpPr>
          </xdr:nvSpPr>
          <xdr:spPr>
            <a:xfrm>
              <a:off x="2505075" y="266700"/>
              <a:ext cx="3333750" cy="1371600"/>
            </a:xfrm>
            <a:prstGeom prst="rect">
              <a:avLst/>
            </a:prstGeom>
            <a:solidFill>
              <a:prstClr val="white"/>
            </a:solidFill>
            <a:ln w="1">
              <a:solidFill>
                <a:prstClr val="green"/>
              </a:solidFill>
            </a:ln>
          </xdr:spPr>
          <xdr:txBody>
            <a:bodyPr vertOverflow="clip" horzOverflow="clip"/>
            <a:lstStyle/>
            <a:p>
              <a:r>
                <a:rPr lang="sv-SE" sz="1100"/>
                <a:t>Timeline: Works in Excel or higher. Do not move or resize.</a:t>
              </a:r>
            </a:p>
          </xdr:txBody>
        </xdr:sp>
      </mc:Fallback>
    </mc:AlternateContent>
    <xdr:clientData/>
  </xdr:twoCellAnchor>
  <xdr:twoCellAnchor>
    <xdr:from>
      <xdr:col>3</xdr:col>
      <xdr:colOff>514349</xdr:colOff>
      <xdr:row>9</xdr:row>
      <xdr:rowOff>33335</xdr:rowOff>
    </xdr:from>
    <xdr:to>
      <xdr:col>20</xdr:col>
      <xdr:colOff>0</xdr:colOff>
      <xdr:row>35</xdr:row>
      <xdr:rowOff>28574</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3</xdr:row>
      <xdr:rowOff>95249</xdr:rowOff>
    </xdr:from>
    <xdr:to>
      <xdr:col>1</xdr:col>
      <xdr:colOff>885825</xdr:colOff>
      <xdr:row>21</xdr:row>
      <xdr:rowOff>123824</xdr:rowOff>
    </xdr:to>
    <mc:AlternateContent xmlns:mc="http://schemas.openxmlformats.org/markup-compatibility/2006" xmlns:a14="http://schemas.microsoft.com/office/drawing/2010/main">
      <mc:Choice Requires="a14">
        <xdr:graphicFrame macro="">
          <xdr:nvGraphicFramePr>
            <xdr:cNvPr id="3" name="Years 3">
              <a:extLst>
                <a:ext uri="{FF2B5EF4-FFF2-40B4-BE49-F238E27FC236}">
                  <a16:creationId xmlns:a16="http://schemas.microsoft.com/office/drawing/2014/main" id="{1265B99C-B5E0-40C1-ABA2-043BF7EE5AA6}"/>
                </a:ext>
              </a:extLst>
            </xdr:cNvPr>
            <xdr:cNvGraphicFramePr/>
          </xdr:nvGraphicFramePr>
          <xdr:xfrm>
            <a:off x="0" y="0"/>
            <a:ext cx="0" cy="0"/>
          </xdr:xfrm>
          <a:graphic>
            <a:graphicData uri="http://schemas.microsoft.com/office/drawing/2010/slicer">
              <sle:slicer xmlns:sle="http://schemas.microsoft.com/office/drawing/2010/slicer" name="Years 3"/>
            </a:graphicData>
          </a:graphic>
        </xdr:graphicFrame>
      </mc:Choice>
      <mc:Fallback xmlns="">
        <xdr:sp macro="" textlink="">
          <xdr:nvSpPr>
            <xdr:cNvPr id="0" name=""/>
            <xdr:cNvSpPr>
              <a:spLocks noTextEdit="1"/>
            </xdr:cNvSpPr>
          </xdr:nvSpPr>
          <xdr:spPr>
            <a:xfrm>
              <a:off x="692944" y="892968"/>
              <a:ext cx="800100" cy="3457575"/>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92871</xdr:colOff>
      <xdr:row>3</xdr:row>
      <xdr:rowOff>71438</xdr:rowOff>
    </xdr:from>
    <xdr:to>
      <xdr:col>3</xdr:col>
      <xdr:colOff>71437</xdr:colOff>
      <xdr:row>21</xdr:row>
      <xdr:rowOff>95249</xdr:rowOff>
    </xdr:to>
    <mc:AlternateContent xmlns:mc="http://schemas.openxmlformats.org/markup-compatibility/2006" xmlns:a14="http://schemas.microsoft.com/office/drawing/2010/main">
      <mc:Choice Requires="a14">
        <xdr:graphicFrame macro="">
          <xdr:nvGraphicFramePr>
            <xdr:cNvPr id="4" name="anläggning 4">
              <a:extLst>
                <a:ext uri="{FF2B5EF4-FFF2-40B4-BE49-F238E27FC236}">
                  <a16:creationId xmlns:a16="http://schemas.microsoft.com/office/drawing/2014/main" id="{27B32577-01C6-4A76-AF8B-B99E87E1D4CA}"/>
                </a:ext>
              </a:extLst>
            </xdr:cNvPr>
            <xdr:cNvGraphicFramePr/>
          </xdr:nvGraphicFramePr>
          <xdr:xfrm>
            <a:off x="0" y="0"/>
            <a:ext cx="0" cy="0"/>
          </xdr:xfrm>
          <a:graphic>
            <a:graphicData uri="http://schemas.microsoft.com/office/drawing/2010/slicer">
              <sle:slicer xmlns:sle="http://schemas.microsoft.com/office/drawing/2010/slicer" name="anläggning 4"/>
            </a:graphicData>
          </a:graphic>
        </xdr:graphicFrame>
      </mc:Choice>
      <mc:Fallback xmlns="">
        <xdr:sp macro="" textlink="">
          <xdr:nvSpPr>
            <xdr:cNvPr id="0" name=""/>
            <xdr:cNvSpPr>
              <a:spLocks noTextEdit="1"/>
            </xdr:cNvSpPr>
          </xdr:nvSpPr>
          <xdr:spPr>
            <a:xfrm>
              <a:off x="1676402" y="869157"/>
              <a:ext cx="859629" cy="3452811"/>
            </a:xfrm>
            <a:prstGeom prst="rect">
              <a:avLst/>
            </a:prstGeom>
            <a:solidFill>
              <a:prstClr val="white"/>
            </a:solidFill>
            <a:ln w="1">
              <a:solidFill>
                <a:prstClr val="green"/>
              </a:solidFill>
            </a:ln>
          </xdr:spPr>
          <xdr:txBody>
            <a:bodyPr vertOverflow="clip" horzOverflow="clip"/>
            <a:lstStyle/>
            <a:p>
              <a:r>
                <a:rPr lang="sv-S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416719</xdr:colOff>
      <xdr:row>13</xdr:row>
      <xdr:rowOff>158351</xdr:rowOff>
    </xdr:from>
    <xdr:to>
      <xdr:col>11</xdr:col>
      <xdr:colOff>357188</xdr:colOff>
      <xdr:row>31</xdr:row>
      <xdr:rowOff>178593</xdr:rowOff>
    </xdr:to>
    <xdr:graphicFrame macro="">
      <xdr:nvGraphicFramePr>
        <xdr:cNvPr id="7" name="Chart 6">
          <a:extLst>
            <a:ext uri="{FF2B5EF4-FFF2-40B4-BE49-F238E27FC236}">
              <a16:creationId xmlns:a16="http://schemas.microsoft.com/office/drawing/2014/main" id="{57210EC4-A8C9-4B38-B1DF-DE44856375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ickard Uddenberg" refreshedDate="43103.917953356482" createdVersion="6" refreshedVersion="6" minRefreshableVersion="3" recordCount="635">
  <cacheSource type="worksheet">
    <worksheetSource name="tData"/>
  </cacheSource>
  <cacheFields count="12">
    <cacheField name="datum" numFmtId="14">
      <sharedItems containsSemiMixedTypes="0" containsNonDate="0" containsDate="1" containsString="0" minDate="2009-01-01T00:00:00" maxDate="2017-12-02T00:00:00" count="108">
        <d v="2009-01-01T00:00:00"/>
        <d v="2009-02-01T00:00:00"/>
        <d v="2009-03-01T00:00:00"/>
        <d v="2009-04-01T00:00:00"/>
        <d v="2009-05-01T00:00:00"/>
        <d v="2009-06-01T00:00:00"/>
        <d v="2009-07-01T00:00:00"/>
        <d v="2009-08-01T00:00:00"/>
        <d v="2009-09-01T00:00:00"/>
        <d v="2009-10-01T00:00:00"/>
        <d v="2009-11-01T00:00:00"/>
        <d v="2009-12-01T00:00:00"/>
        <d v="2010-01-01T00:00:00"/>
        <d v="2010-02-01T00:00:00"/>
        <d v="2010-03-01T00:00:00"/>
        <d v="2010-04-01T00:00:00"/>
        <d v="2010-05-01T00:00:00"/>
        <d v="2010-06-01T00:00:00"/>
        <d v="2010-07-01T00:00:00"/>
        <d v="2010-08-01T00:00:00"/>
        <d v="2010-09-01T00:00:00"/>
        <d v="2010-10-01T00:00:00"/>
        <d v="2010-11-01T00:00:00"/>
        <d v="2010-12-01T00:00:00"/>
        <d v="2011-01-01T00:00:00"/>
        <d v="2011-02-01T00:00:00"/>
        <d v="2011-03-01T00:00:00"/>
        <d v="2011-04-01T00:00:00"/>
        <d v="2011-05-01T00:00:00"/>
        <d v="2011-06-01T00:00:00"/>
        <d v="2011-07-01T00:00:00"/>
        <d v="2011-08-01T00:00:00"/>
        <d v="2011-09-01T00:00:00"/>
        <d v="2011-10-01T00:00:00"/>
        <d v="2011-11-01T00:00:00"/>
        <d v="2011-12-01T00:00:00"/>
        <d v="2012-01-01T00:00:00"/>
        <d v="2012-02-01T00:00:00"/>
        <d v="2012-03-01T00:00:00"/>
        <d v="2012-04-01T00:00:00"/>
        <d v="2012-05-01T00:00:00"/>
        <d v="2012-06-01T00:00:00"/>
        <d v="2012-07-01T00:00:00"/>
        <d v="2012-08-01T00:00:00"/>
        <d v="2012-09-01T00:00:00"/>
        <d v="2012-10-01T00:00:00"/>
        <d v="2012-11-01T00:00:00"/>
        <d v="2012-12-01T00:00:00"/>
        <d v="2013-01-01T00:00:00"/>
        <d v="2013-02-01T00:00:00"/>
        <d v="2013-03-01T00:00:00"/>
        <d v="2013-04-01T00:00:00"/>
        <d v="2013-05-01T00:00:00"/>
        <d v="2013-06-01T00:00:00"/>
        <d v="2013-07-01T00:00:00"/>
        <d v="2013-08-01T00:00:00"/>
        <d v="2013-09-01T00:00:00"/>
        <d v="2013-10-01T00:00:00"/>
        <d v="2013-11-01T00:00:00"/>
        <d v="2013-12-01T00:00:00"/>
        <d v="2014-01-01T00:00:00"/>
        <d v="2014-02-01T00:00:00"/>
        <d v="2014-03-01T00:00:00"/>
        <d v="2014-04-01T00:00:00"/>
        <d v="2014-05-01T00:00:00"/>
        <d v="2014-06-01T00:00:00"/>
        <d v="2014-07-01T00:00:00"/>
        <d v="2014-08-01T00:00:00"/>
        <d v="2014-09-01T00:00:00"/>
        <d v="2014-10-01T00:00:00"/>
        <d v="2014-11-01T00:00:00"/>
        <d v="2014-12-01T00:00:00"/>
        <d v="2015-01-01T00:00:00"/>
        <d v="2015-02-01T00:00:00"/>
        <d v="2015-03-01T00:00:00"/>
        <d v="2015-04-01T00:00:00"/>
        <d v="2015-05-01T00:00:00"/>
        <d v="2015-06-01T00:00:00"/>
        <d v="2015-07-01T00:00:00"/>
        <d v="2015-08-01T00:00:00"/>
        <d v="2015-09-01T00:00:00"/>
        <d v="2015-10-01T00:00:00"/>
        <d v="2015-11-01T00:00:00"/>
        <d v="2015-12-01T00:00:00"/>
        <d v="2016-01-01T00:00:00"/>
        <d v="2016-02-01T00:00:00"/>
        <d v="2016-03-01T00:00:00"/>
        <d v="2016-04-01T00:00:00"/>
        <d v="2016-05-01T00:00:00"/>
        <d v="2016-06-01T00:00:00"/>
        <d v="2016-07-01T00:00:00"/>
        <d v="2016-08-01T00:00:00"/>
        <d v="2016-09-01T00:00:00"/>
        <d v="2016-10-01T00:00:00"/>
        <d v="2016-11-01T00:00:00"/>
        <d v="2016-12-01T00:00:00"/>
        <d v="2017-01-01T00:00:00"/>
        <d v="2017-02-01T00:00:00"/>
        <d v="2017-03-01T00:00:00"/>
        <d v="2017-04-01T00:00:00"/>
        <d v="2017-05-01T00:00:00"/>
        <d v="2017-06-01T00:00:00"/>
        <d v="2017-08-01T00:00:00"/>
        <d v="2017-09-01T00:00:00"/>
        <d v="2017-10-01T00:00:00"/>
        <d v="2017-11-01T00:00:00"/>
        <d v="2017-12-01T00:00:00"/>
        <d v="2017-07-01T00:00:00"/>
      </sharedItems>
      <fieldGroup par="11" base="0">
        <rangePr groupBy="months" startDate="2009-01-01T00:00:00" endDate="2017-12-02T00:00:00"/>
        <groupItems count="14">
          <s v="&lt;2009-01-01"/>
          <s v="jan"/>
          <s v="feb"/>
          <s v="mar"/>
          <s v="apr"/>
          <s v="maj"/>
          <s v="jun"/>
          <s v="jul"/>
          <s v="aug"/>
          <s v="sep"/>
          <s v="okt"/>
          <s v="nov"/>
          <s v="dec"/>
          <s v="&gt;2017-12-02"/>
        </groupItems>
      </fieldGroup>
    </cacheField>
    <cacheField name="förbrukning" numFmtId="0">
      <sharedItems containsString="0" containsBlank="1" containsNumber="1" minValue="2.52" maxValue="20303.28"/>
    </cacheField>
    <cacheField name="hi" numFmtId="0">
      <sharedItems containsString="0" containsBlank="1" containsNumber="1" minValue="0.42" maxValue="9275.16"/>
    </cacheField>
    <cacheField name="lo" numFmtId="0">
      <sharedItems containsString="0" containsBlank="1" containsNumber="1" minValue="0" maxValue="20293.68"/>
    </cacheField>
    <cacheField name="anläggning" numFmtId="0">
      <sharedItems count="7">
        <s v="10_fast"/>
        <s v="4_fast"/>
        <s v="6_fast"/>
        <s v="8_bvp"/>
        <s v="8_fast"/>
        <s v="temp"/>
        <s v="8_tim" u="1"/>
      </sharedItems>
    </cacheField>
    <cacheField name="temp" numFmtId="0">
      <sharedItems containsString="0" containsBlank="1" containsNumber="1" minValue="-6.89" maxValue="21.13"/>
    </cacheField>
    <cacheField name="typ" numFmtId="0">
      <sharedItems containsBlank="1" count="3">
        <s v="elförbruk"/>
        <s v="temp"/>
        <m u="1"/>
      </sharedItems>
    </cacheField>
    <cacheField name="CSV_namn" numFmtId="0">
      <sharedItems containsBlank="1"/>
    </cacheField>
    <cacheField name="ÅR" numFmtId="0">
      <sharedItems containsSemiMixedTypes="0" containsString="0" containsNumber="1" containsInteger="1" minValue="2009" maxValue="2017"/>
    </cacheField>
    <cacheField name="KVARTAL" numFmtId="0">
      <sharedItems/>
    </cacheField>
    <cacheField name="Quarters" numFmtId="0" databaseField="0">
      <fieldGroup base="0">
        <rangePr groupBy="quarters" startDate="2009-01-01T00:00:00" endDate="2017-12-02T00:00:00"/>
        <groupItems count="6">
          <s v="&lt;2009-01-01"/>
          <s v="Qtr1"/>
          <s v="Qtr2"/>
          <s v="Qtr3"/>
          <s v="Qtr4"/>
          <s v="&gt;2017-12-02"/>
        </groupItems>
      </fieldGroup>
    </cacheField>
    <cacheField name="Years" numFmtId="0" databaseField="0">
      <fieldGroup base="0">
        <rangePr groupBy="years" startDate="2009-01-01T00:00:00" endDate="2017-12-02T00:00:00"/>
        <groupItems count="11">
          <s v="&lt;2009-01-01"/>
          <s v="2009"/>
          <s v="2010"/>
          <s v="2011"/>
          <s v="2012"/>
          <s v="2013"/>
          <s v="2014"/>
          <s v="2015"/>
          <s v="2016"/>
          <s v="2017"/>
          <s v="&gt;2017-12-02"/>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35">
  <r>
    <x v="0"/>
    <n v="1519.43"/>
    <m/>
    <m/>
    <x v="0"/>
    <m/>
    <x v="0"/>
    <s v="TS_735999102107036329.cons"/>
    <n v="2009"/>
    <s v="Q1"/>
  </r>
  <r>
    <x v="0"/>
    <n v="514"/>
    <m/>
    <m/>
    <x v="1"/>
    <m/>
    <x v="0"/>
    <s v="TS_735999102105588486.cons"/>
    <n v="2009"/>
    <s v="Q1"/>
  </r>
  <r>
    <x v="0"/>
    <n v="1225.57"/>
    <m/>
    <m/>
    <x v="2"/>
    <m/>
    <x v="0"/>
    <s v="TS_735999102105575172.cons"/>
    <n v="2009"/>
    <s v="Q1"/>
  </r>
  <r>
    <x v="0"/>
    <n v="10406.34"/>
    <m/>
    <m/>
    <x v="3"/>
    <m/>
    <x v="0"/>
    <s v="TS_735999102109247037.cons"/>
    <n v="2009"/>
    <s v="Q1"/>
  </r>
  <r>
    <x v="0"/>
    <n v="3535.45"/>
    <m/>
    <m/>
    <x v="4"/>
    <m/>
    <x v="0"/>
    <s v="TS_735999102105562264.cons"/>
    <n v="2009"/>
    <s v="Q1"/>
  </r>
  <r>
    <x v="1"/>
    <n v="1372.38"/>
    <m/>
    <m/>
    <x v="0"/>
    <m/>
    <x v="0"/>
    <s v="TS_735999102107036329.cons"/>
    <n v="2009"/>
    <s v="Q1"/>
  </r>
  <r>
    <x v="1"/>
    <n v="397"/>
    <m/>
    <m/>
    <x v="1"/>
    <m/>
    <x v="0"/>
    <s v="TS_735999102105588486.cons"/>
    <n v="2009"/>
    <s v="Q1"/>
  </r>
  <r>
    <x v="1"/>
    <n v="1106.96"/>
    <m/>
    <m/>
    <x v="2"/>
    <m/>
    <x v="0"/>
    <s v="TS_735999102105575172.cons"/>
    <n v="2009"/>
    <s v="Q1"/>
  </r>
  <r>
    <x v="1"/>
    <n v="9096.84"/>
    <m/>
    <m/>
    <x v="3"/>
    <m/>
    <x v="0"/>
    <s v="TS_735999102109247037.cons"/>
    <n v="2009"/>
    <s v="Q1"/>
  </r>
  <r>
    <x v="1"/>
    <n v="3193.31"/>
    <m/>
    <m/>
    <x v="4"/>
    <m/>
    <x v="0"/>
    <s v="TS_735999102105562264.cons"/>
    <n v="2009"/>
    <s v="Q1"/>
  </r>
  <r>
    <x v="2"/>
    <n v="1519.43"/>
    <m/>
    <m/>
    <x v="0"/>
    <m/>
    <x v="0"/>
    <s v="TS_735999102107036329.cons"/>
    <n v="2009"/>
    <s v="Q1"/>
  </r>
  <r>
    <x v="2"/>
    <n v="399"/>
    <m/>
    <m/>
    <x v="1"/>
    <m/>
    <x v="0"/>
    <s v="TS_735999102105588486.cons"/>
    <n v="2009"/>
    <s v="Q1"/>
  </r>
  <r>
    <x v="2"/>
    <n v="1225.57"/>
    <m/>
    <m/>
    <x v="2"/>
    <m/>
    <x v="0"/>
    <s v="TS_735999102105575172.cons"/>
    <n v="2009"/>
    <s v="Q1"/>
  </r>
  <r>
    <x v="2"/>
    <n v="10885.02"/>
    <m/>
    <m/>
    <x v="3"/>
    <m/>
    <x v="0"/>
    <s v="TS_735999102109247037.cons"/>
    <n v="2009"/>
    <s v="Q1"/>
  </r>
  <r>
    <x v="2"/>
    <n v="3535.45"/>
    <m/>
    <m/>
    <x v="4"/>
    <m/>
    <x v="0"/>
    <s v="TS_735999102105562264.cons"/>
    <n v="2009"/>
    <s v="Q1"/>
  </r>
  <r>
    <x v="3"/>
    <n v="3084.03"/>
    <m/>
    <m/>
    <x v="0"/>
    <m/>
    <x v="0"/>
    <s v="TS_735999102107036329.cons"/>
    <n v="2009"/>
    <s v="Q2"/>
  </r>
  <r>
    <x v="3"/>
    <n v="371"/>
    <m/>
    <m/>
    <x v="1"/>
    <m/>
    <x v="0"/>
    <s v="TS_735999102105588486.cons"/>
    <n v="2009"/>
    <s v="Q2"/>
  </r>
  <r>
    <x v="3"/>
    <n v="2241.5300000000002"/>
    <m/>
    <m/>
    <x v="2"/>
    <m/>
    <x v="0"/>
    <s v="TS_735999102105575172.cons"/>
    <n v="2009"/>
    <s v="Q2"/>
  </r>
  <r>
    <x v="3"/>
    <n v="9929.16"/>
    <m/>
    <m/>
    <x v="3"/>
    <m/>
    <x v="0"/>
    <s v="TS_735999102109247037.cons"/>
    <n v="2009"/>
    <s v="Q2"/>
  </r>
  <r>
    <x v="3"/>
    <n v="7584.05"/>
    <m/>
    <m/>
    <x v="4"/>
    <m/>
    <x v="0"/>
    <s v="TS_735999102105562264.cons"/>
    <n v="2009"/>
    <s v="Q2"/>
  </r>
  <r>
    <x v="4"/>
    <m/>
    <m/>
    <m/>
    <x v="0"/>
    <m/>
    <x v="0"/>
    <s v="TS_735999102107036329.cons"/>
    <n v="2009"/>
    <s v="Q2"/>
  </r>
  <r>
    <x v="4"/>
    <n v="376"/>
    <m/>
    <m/>
    <x v="1"/>
    <m/>
    <x v="0"/>
    <s v="TS_735999102105588486.cons"/>
    <n v="2009"/>
    <s v="Q2"/>
  </r>
  <r>
    <x v="4"/>
    <m/>
    <m/>
    <m/>
    <x v="2"/>
    <m/>
    <x v="0"/>
    <s v="TS_735999102105575172.cons"/>
    <n v="2009"/>
    <s v="Q2"/>
  </r>
  <r>
    <x v="4"/>
    <n v="6813.48"/>
    <m/>
    <m/>
    <x v="3"/>
    <m/>
    <x v="0"/>
    <s v="TS_735999102109247037.cons"/>
    <n v="2009"/>
    <s v="Q2"/>
  </r>
  <r>
    <x v="4"/>
    <m/>
    <m/>
    <m/>
    <x v="4"/>
    <m/>
    <x v="0"/>
    <s v="TS_735999102105562264.cons"/>
    <n v="2009"/>
    <s v="Q2"/>
  </r>
  <r>
    <x v="5"/>
    <n v="1367"/>
    <m/>
    <m/>
    <x v="0"/>
    <m/>
    <x v="0"/>
    <s v="TS_735999102107036329.cons"/>
    <n v="2009"/>
    <s v="Q2"/>
  </r>
  <r>
    <x v="5"/>
    <n v="342"/>
    <m/>
    <m/>
    <x v="1"/>
    <m/>
    <x v="0"/>
    <s v="TS_735999102105588486.cons"/>
    <n v="2009"/>
    <s v="Q2"/>
  </r>
  <r>
    <x v="5"/>
    <n v="996"/>
    <m/>
    <m/>
    <x v="2"/>
    <m/>
    <x v="0"/>
    <s v="TS_735999102105575172.cons"/>
    <n v="2009"/>
    <s v="Q2"/>
  </r>
  <r>
    <x v="5"/>
    <n v="4303.26"/>
    <m/>
    <m/>
    <x v="3"/>
    <m/>
    <x v="0"/>
    <s v="TS_735999102109247037.cons"/>
    <n v="2009"/>
    <s v="Q2"/>
  </r>
  <r>
    <x v="5"/>
    <m/>
    <m/>
    <m/>
    <x v="4"/>
    <m/>
    <x v="0"/>
    <s v="TS_735999102105562264.cons"/>
    <n v="2009"/>
    <s v="Q2"/>
  </r>
  <r>
    <x v="6"/>
    <n v="1341"/>
    <m/>
    <m/>
    <x v="0"/>
    <m/>
    <x v="0"/>
    <s v="TS_735999102107036329.cons"/>
    <n v="2009"/>
    <s v="Q3"/>
  </r>
  <r>
    <x v="6"/>
    <n v="351"/>
    <m/>
    <m/>
    <x v="1"/>
    <m/>
    <x v="0"/>
    <s v="TS_735999102105588486.cons"/>
    <n v="2009"/>
    <s v="Q3"/>
  </r>
  <r>
    <x v="6"/>
    <n v="853"/>
    <m/>
    <m/>
    <x v="2"/>
    <m/>
    <x v="0"/>
    <s v="TS_735999102105575172.cons"/>
    <n v="2009"/>
    <s v="Q3"/>
  </r>
  <r>
    <x v="6"/>
    <n v="704.94"/>
    <m/>
    <m/>
    <x v="3"/>
    <m/>
    <x v="0"/>
    <s v="TS_735999102109247037.cons"/>
    <n v="2009"/>
    <s v="Q3"/>
  </r>
  <r>
    <x v="6"/>
    <m/>
    <m/>
    <m/>
    <x v="4"/>
    <m/>
    <x v="0"/>
    <s v="TS_735999102105562264.cons"/>
    <n v="2009"/>
    <s v="Q3"/>
  </r>
  <r>
    <x v="7"/>
    <n v="1284"/>
    <m/>
    <m/>
    <x v="0"/>
    <m/>
    <x v="0"/>
    <s v="TS_735999102107036329.cons"/>
    <n v="2009"/>
    <s v="Q3"/>
  </r>
  <r>
    <x v="7"/>
    <n v="384"/>
    <m/>
    <m/>
    <x v="1"/>
    <m/>
    <x v="0"/>
    <s v="TS_735999102105588486.cons"/>
    <n v="2009"/>
    <s v="Q3"/>
  </r>
  <r>
    <x v="7"/>
    <n v="1103"/>
    <m/>
    <m/>
    <x v="2"/>
    <m/>
    <x v="0"/>
    <s v="TS_735999102105575172.cons"/>
    <n v="2009"/>
    <s v="Q3"/>
  </r>
  <r>
    <x v="7"/>
    <n v="698.76"/>
    <m/>
    <m/>
    <x v="3"/>
    <m/>
    <x v="0"/>
    <s v="TS_735999102109247037.cons"/>
    <n v="2009"/>
    <s v="Q3"/>
  </r>
  <r>
    <x v="7"/>
    <m/>
    <m/>
    <m/>
    <x v="4"/>
    <m/>
    <x v="0"/>
    <s v="TS_735999102105562264.cons"/>
    <n v="2009"/>
    <s v="Q3"/>
  </r>
  <r>
    <x v="8"/>
    <n v="1363"/>
    <m/>
    <m/>
    <x v="0"/>
    <m/>
    <x v="0"/>
    <s v="TS_735999102107036329.cons"/>
    <n v="2009"/>
    <s v="Q3"/>
  </r>
  <r>
    <x v="8"/>
    <n v="400"/>
    <m/>
    <m/>
    <x v="1"/>
    <m/>
    <x v="0"/>
    <s v="TS_735999102105588486.cons"/>
    <n v="2009"/>
    <s v="Q3"/>
  </r>
  <r>
    <x v="8"/>
    <n v="1190"/>
    <m/>
    <m/>
    <x v="2"/>
    <m/>
    <x v="0"/>
    <s v="TS_735999102105575172.cons"/>
    <n v="2009"/>
    <s v="Q3"/>
  </r>
  <r>
    <x v="8"/>
    <n v="3444.78"/>
    <m/>
    <m/>
    <x v="3"/>
    <m/>
    <x v="0"/>
    <s v="TS_735999102109247037.cons"/>
    <n v="2009"/>
    <s v="Q3"/>
  </r>
  <r>
    <x v="8"/>
    <m/>
    <m/>
    <m/>
    <x v="4"/>
    <m/>
    <x v="0"/>
    <s v="TS_735999102105562264.cons"/>
    <n v="2009"/>
    <s v="Q3"/>
  </r>
  <r>
    <x v="9"/>
    <n v="1623"/>
    <m/>
    <m/>
    <x v="0"/>
    <m/>
    <x v="0"/>
    <s v="TS_735999102107036329.cons"/>
    <n v="2009"/>
    <s v="Q4"/>
  </r>
  <r>
    <x v="9"/>
    <n v="457"/>
    <m/>
    <m/>
    <x v="1"/>
    <m/>
    <x v="0"/>
    <s v="TS_735999102105588486.cons"/>
    <n v="2009"/>
    <s v="Q4"/>
  </r>
  <r>
    <x v="9"/>
    <n v="1333"/>
    <m/>
    <m/>
    <x v="2"/>
    <m/>
    <x v="0"/>
    <s v="TS_735999102105575172.cons"/>
    <n v="2009"/>
    <s v="Q4"/>
  </r>
  <r>
    <x v="9"/>
    <n v="10356.18"/>
    <m/>
    <m/>
    <x v="3"/>
    <m/>
    <x v="0"/>
    <s v="TS_735999102109247037.cons"/>
    <n v="2009"/>
    <s v="Q4"/>
  </r>
  <r>
    <x v="9"/>
    <n v="1048"/>
    <m/>
    <m/>
    <x v="4"/>
    <m/>
    <x v="0"/>
    <s v="TS_735999102105562264.cons"/>
    <n v="2009"/>
    <s v="Q4"/>
  </r>
  <r>
    <x v="10"/>
    <n v="1538"/>
    <m/>
    <m/>
    <x v="0"/>
    <m/>
    <x v="0"/>
    <s v="TS_735999102107036329.cons"/>
    <n v="2009"/>
    <s v="Q4"/>
  </r>
  <r>
    <x v="10"/>
    <n v="484"/>
    <m/>
    <m/>
    <x v="1"/>
    <m/>
    <x v="0"/>
    <s v="TS_735999102105588486.cons"/>
    <n v="2009"/>
    <s v="Q4"/>
  </r>
  <r>
    <x v="10"/>
    <n v="1151"/>
    <m/>
    <m/>
    <x v="2"/>
    <m/>
    <x v="0"/>
    <s v="TS_735999102105575172.cons"/>
    <n v="2009"/>
    <s v="Q4"/>
  </r>
  <r>
    <x v="10"/>
    <n v="9738.48"/>
    <m/>
    <m/>
    <x v="3"/>
    <m/>
    <x v="0"/>
    <s v="TS_735999102109247037.cons"/>
    <n v="2009"/>
    <s v="Q4"/>
  </r>
  <r>
    <x v="10"/>
    <n v="1093"/>
    <m/>
    <m/>
    <x v="4"/>
    <m/>
    <x v="0"/>
    <s v="TS_735999102105562264.cons"/>
    <n v="2009"/>
    <s v="Q4"/>
  </r>
  <r>
    <x v="11"/>
    <n v="1740"/>
    <m/>
    <m/>
    <x v="0"/>
    <m/>
    <x v="0"/>
    <s v="TS_735999102107036329.cons"/>
    <n v="2009"/>
    <s v="Q4"/>
  </r>
  <r>
    <x v="11"/>
    <n v="528"/>
    <m/>
    <m/>
    <x v="1"/>
    <m/>
    <x v="0"/>
    <s v="TS_735999102105588486.cons"/>
    <n v="2009"/>
    <s v="Q4"/>
  </r>
  <r>
    <x v="11"/>
    <n v="1357"/>
    <m/>
    <m/>
    <x v="2"/>
    <m/>
    <x v="0"/>
    <s v="TS_735999102105575172.cons"/>
    <n v="2009"/>
    <s v="Q4"/>
  </r>
  <r>
    <x v="11"/>
    <n v="10107.42"/>
    <m/>
    <m/>
    <x v="3"/>
    <m/>
    <x v="0"/>
    <s v="TS_735999102109247037.cons"/>
    <n v="2009"/>
    <s v="Q4"/>
  </r>
  <r>
    <x v="11"/>
    <n v="1042"/>
    <m/>
    <m/>
    <x v="4"/>
    <m/>
    <x v="0"/>
    <s v="TS_735999102105562264.cons"/>
    <n v="2009"/>
    <s v="Q4"/>
  </r>
  <r>
    <x v="12"/>
    <n v="1757"/>
    <m/>
    <m/>
    <x v="0"/>
    <n v="-6.89"/>
    <x v="0"/>
    <s v="TS_735999102107036329.cons"/>
    <n v="2010"/>
    <s v="Q1"/>
  </r>
  <r>
    <x v="12"/>
    <n v="577"/>
    <m/>
    <m/>
    <x v="1"/>
    <n v="-6.89"/>
    <x v="0"/>
    <s v="TS_735999102105588486.cons"/>
    <n v="2010"/>
    <s v="Q1"/>
  </r>
  <r>
    <x v="12"/>
    <n v="1457"/>
    <m/>
    <m/>
    <x v="2"/>
    <n v="-6.89"/>
    <x v="0"/>
    <s v="TS_735999102105575172.cons"/>
    <n v="2010"/>
    <s v="Q1"/>
  </r>
  <r>
    <x v="12"/>
    <n v="10245.42"/>
    <m/>
    <m/>
    <x v="3"/>
    <n v="-6.89"/>
    <x v="0"/>
    <s v="TS_735999102109247037.cons"/>
    <n v="2010"/>
    <s v="Q1"/>
  </r>
  <r>
    <x v="12"/>
    <n v="1120"/>
    <m/>
    <m/>
    <x v="4"/>
    <n v="-6.89"/>
    <x v="0"/>
    <s v="TS_735999102105562264.cons"/>
    <n v="2010"/>
    <s v="Q1"/>
  </r>
  <r>
    <x v="12"/>
    <m/>
    <m/>
    <m/>
    <x v="5"/>
    <n v="-6.89"/>
    <x v="1"/>
    <m/>
    <n v="2010"/>
    <s v="Q1"/>
  </r>
  <r>
    <x v="13"/>
    <n v="1521"/>
    <m/>
    <m/>
    <x v="0"/>
    <n v="-5.25"/>
    <x v="0"/>
    <s v="TS_735999102107036329.cons"/>
    <n v="2010"/>
    <s v="Q1"/>
  </r>
  <r>
    <x v="13"/>
    <n v="456"/>
    <m/>
    <m/>
    <x v="1"/>
    <n v="-5.25"/>
    <x v="0"/>
    <s v="TS_735999102105588486.cons"/>
    <n v="2010"/>
    <s v="Q1"/>
  </r>
  <r>
    <x v="13"/>
    <n v="1325"/>
    <m/>
    <m/>
    <x v="2"/>
    <n v="-5.25"/>
    <x v="0"/>
    <s v="TS_735999102105575172.cons"/>
    <n v="2010"/>
    <s v="Q1"/>
  </r>
  <r>
    <x v="13"/>
    <n v="9350.16"/>
    <m/>
    <m/>
    <x v="3"/>
    <n v="-5.25"/>
    <x v="0"/>
    <s v="TS_735999102109247037.cons"/>
    <n v="2010"/>
    <s v="Q1"/>
  </r>
  <r>
    <x v="13"/>
    <n v="1009"/>
    <m/>
    <m/>
    <x v="4"/>
    <n v="-5.25"/>
    <x v="0"/>
    <s v="TS_735999102105562264.cons"/>
    <n v="2010"/>
    <s v="Q1"/>
  </r>
  <r>
    <x v="13"/>
    <m/>
    <m/>
    <m/>
    <x v="5"/>
    <n v="-5.25"/>
    <x v="1"/>
    <m/>
    <n v="2010"/>
    <s v="Q1"/>
  </r>
  <r>
    <x v="14"/>
    <n v="1697"/>
    <m/>
    <m/>
    <x v="0"/>
    <n v="-0.24"/>
    <x v="0"/>
    <s v="TS_735999102107036329.cons"/>
    <n v="2010"/>
    <s v="Q1"/>
  </r>
  <r>
    <x v="14"/>
    <n v="430"/>
    <m/>
    <m/>
    <x v="1"/>
    <n v="-0.24"/>
    <x v="0"/>
    <s v="TS_735999102105588486.cons"/>
    <n v="2010"/>
    <s v="Q1"/>
  </r>
  <r>
    <x v="14"/>
    <n v="1243"/>
    <m/>
    <m/>
    <x v="2"/>
    <n v="-0.24"/>
    <x v="0"/>
    <s v="TS_735999102105575172.cons"/>
    <n v="2010"/>
    <s v="Q1"/>
  </r>
  <r>
    <x v="14"/>
    <n v="13912.8"/>
    <m/>
    <m/>
    <x v="3"/>
    <n v="-0.24"/>
    <x v="0"/>
    <s v="TS_735999102109247037.cons"/>
    <n v="2010"/>
    <s v="Q1"/>
  </r>
  <r>
    <x v="14"/>
    <n v="980"/>
    <m/>
    <m/>
    <x v="4"/>
    <n v="-0.24"/>
    <x v="0"/>
    <s v="TS_735999102105562264.cons"/>
    <n v="2010"/>
    <s v="Q1"/>
  </r>
  <r>
    <x v="14"/>
    <m/>
    <m/>
    <m/>
    <x v="5"/>
    <n v="-0.24"/>
    <x v="1"/>
    <m/>
    <n v="2010"/>
    <s v="Q1"/>
  </r>
  <r>
    <x v="15"/>
    <n v="1548"/>
    <m/>
    <m/>
    <x v="0"/>
    <n v="6.09"/>
    <x v="0"/>
    <s v="TS_735999102107036329.cons"/>
    <n v="2010"/>
    <s v="Q2"/>
  </r>
  <r>
    <x v="15"/>
    <n v="375"/>
    <m/>
    <m/>
    <x v="1"/>
    <n v="6.09"/>
    <x v="0"/>
    <s v="TS_735999102105588486.cons"/>
    <n v="2010"/>
    <s v="Q2"/>
  </r>
  <r>
    <x v="15"/>
    <n v="1189"/>
    <m/>
    <m/>
    <x v="2"/>
    <n v="6.09"/>
    <x v="0"/>
    <s v="TS_735999102105575172.cons"/>
    <n v="2010"/>
    <s v="Q2"/>
  </r>
  <r>
    <x v="15"/>
    <n v="14748"/>
    <m/>
    <m/>
    <x v="3"/>
    <n v="6.09"/>
    <x v="0"/>
    <s v="TS_735999102109247037.cons"/>
    <n v="2010"/>
    <s v="Q2"/>
  </r>
  <r>
    <x v="15"/>
    <n v="834"/>
    <m/>
    <m/>
    <x v="4"/>
    <n v="6.09"/>
    <x v="0"/>
    <s v="TS_735999102105562264.cons"/>
    <n v="2010"/>
    <s v="Q2"/>
  </r>
  <r>
    <x v="15"/>
    <m/>
    <m/>
    <m/>
    <x v="5"/>
    <n v="6.09"/>
    <x v="1"/>
    <m/>
    <n v="2010"/>
    <s v="Q2"/>
  </r>
  <r>
    <x v="16"/>
    <n v="1411"/>
    <m/>
    <m/>
    <x v="0"/>
    <n v="11.23"/>
    <x v="0"/>
    <s v="TS_735999102107036329.cons"/>
    <n v="2010"/>
    <s v="Q2"/>
  </r>
  <r>
    <x v="16"/>
    <n v="367"/>
    <m/>
    <m/>
    <x v="1"/>
    <n v="11.23"/>
    <x v="0"/>
    <s v="TS_735999102105588486.cons"/>
    <n v="2010"/>
    <s v="Q2"/>
  </r>
  <r>
    <x v="16"/>
    <n v="1179"/>
    <m/>
    <m/>
    <x v="2"/>
    <n v="11.23"/>
    <x v="0"/>
    <s v="TS_735999102105575172.cons"/>
    <n v="2010"/>
    <s v="Q2"/>
  </r>
  <r>
    <x v="16"/>
    <n v="6334.62"/>
    <m/>
    <m/>
    <x v="3"/>
    <n v="11.23"/>
    <x v="0"/>
    <s v="TS_735999102109247037.cons"/>
    <n v="2010"/>
    <s v="Q2"/>
  </r>
  <r>
    <x v="16"/>
    <n v="895"/>
    <m/>
    <m/>
    <x v="4"/>
    <n v="11.23"/>
    <x v="0"/>
    <s v="TS_735999102105562264.cons"/>
    <n v="2010"/>
    <s v="Q2"/>
  </r>
  <r>
    <x v="16"/>
    <m/>
    <m/>
    <m/>
    <x v="5"/>
    <n v="11.23"/>
    <x v="1"/>
    <m/>
    <n v="2010"/>
    <s v="Q2"/>
  </r>
  <r>
    <x v="17"/>
    <n v="1222"/>
    <m/>
    <m/>
    <x v="0"/>
    <n v="15.51"/>
    <x v="0"/>
    <s v="TS_735999102107036329.cons"/>
    <n v="2010"/>
    <s v="Q2"/>
  </r>
  <r>
    <x v="17"/>
    <n v="342"/>
    <m/>
    <m/>
    <x v="1"/>
    <n v="15.51"/>
    <x v="0"/>
    <s v="TS_735999102105588486.cons"/>
    <n v="2010"/>
    <s v="Q2"/>
  </r>
  <r>
    <x v="17"/>
    <n v="1051"/>
    <m/>
    <m/>
    <x v="2"/>
    <n v="15.51"/>
    <x v="0"/>
    <s v="TS_735999102105575172.cons"/>
    <n v="2010"/>
    <s v="Q2"/>
  </r>
  <r>
    <x v="17"/>
    <n v="1543.5"/>
    <m/>
    <m/>
    <x v="3"/>
    <n v="15.51"/>
    <x v="0"/>
    <s v="TS_735999102109247037.cons"/>
    <n v="2010"/>
    <s v="Q2"/>
  </r>
  <r>
    <x v="17"/>
    <n v="878"/>
    <m/>
    <m/>
    <x v="4"/>
    <n v="15.51"/>
    <x v="0"/>
    <s v="TS_735999102105562264.cons"/>
    <n v="2010"/>
    <s v="Q2"/>
  </r>
  <r>
    <x v="17"/>
    <m/>
    <m/>
    <m/>
    <x v="5"/>
    <n v="15.51"/>
    <x v="1"/>
    <m/>
    <n v="2010"/>
    <s v="Q2"/>
  </r>
  <r>
    <x v="18"/>
    <n v="1077"/>
    <m/>
    <m/>
    <x v="0"/>
    <n v="21.13"/>
    <x v="0"/>
    <s v="TS_735999102107036329.cons"/>
    <n v="2010"/>
    <s v="Q3"/>
  </r>
  <r>
    <x v="18"/>
    <n v="347"/>
    <m/>
    <m/>
    <x v="1"/>
    <n v="21.13"/>
    <x v="0"/>
    <s v="TS_735999102105588486.cons"/>
    <n v="2010"/>
    <s v="Q3"/>
  </r>
  <r>
    <x v="18"/>
    <n v="877"/>
    <m/>
    <m/>
    <x v="2"/>
    <n v="21.13"/>
    <x v="0"/>
    <s v="TS_735999102105575172.cons"/>
    <n v="2010"/>
    <s v="Q3"/>
  </r>
  <r>
    <x v="18"/>
    <n v="1137.24"/>
    <m/>
    <m/>
    <x v="3"/>
    <n v="21.13"/>
    <x v="0"/>
    <s v="TS_735999102109247037.cons"/>
    <n v="2010"/>
    <s v="Q3"/>
  </r>
  <r>
    <x v="18"/>
    <n v="866"/>
    <m/>
    <m/>
    <x v="4"/>
    <n v="21.13"/>
    <x v="0"/>
    <s v="TS_735999102105562264.cons"/>
    <n v="2010"/>
    <s v="Q3"/>
  </r>
  <r>
    <x v="18"/>
    <m/>
    <m/>
    <m/>
    <x v="5"/>
    <n v="21.13"/>
    <x v="1"/>
    <m/>
    <n v="2010"/>
    <s v="Q3"/>
  </r>
  <r>
    <x v="19"/>
    <n v="1201"/>
    <m/>
    <m/>
    <x v="0"/>
    <n v="16.98"/>
    <x v="0"/>
    <s v="TS_735999102107036329.cons"/>
    <n v="2010"/>
    <s v="Q3"/>
  </r>
  <r>
    <x v="19"/>
    <n v="382"/>
    <m/>
    <m/>
    <x v="1"/>
    <n v="16.98"/>
    <x v="0"/>
    <s v="TS_735999102105588486.cons"/>
    <n v="2010"/>
    <s v="Q3"/>
  </r>
  <r>
    <x v="19"/>
    <n v="1164"/>
    <m/>
    <m/>
    <x v="2"/>
    <n v="16.98"/>
    <x v="0"/>
    <s v="TS_735999102105575172.cons"/>
    <n v="2010"/>
    <s v="Q3"/>
  </r>
  <r>
    <x v="19"/>
    <n v="2341.6799999999998"/>
    <m/>
    <m/>
    <x v="3"/>
    <n v="16.98"/>
    <x v="0"/>
    <s v="TS_735999102109247037.cons"/>
    <n v="2010"/>
    <s v="Q3"/>
  </r>
  <r>
    <x v="19"/>
    <n v="878"/>
    <m/>
    <m/>
    <x v="4"/>
    <n v="16.98"/>
    <x v="0"/>
    <s v="TS_735999102105562264.cons"/>
    <n v="2010"/>
    <s v="Q3"/>
  </r>
  <r>
    <x v="19"/>
    <m/>
    <m/>
    <m/>
    <x v="5"/>
    <n v="16.98"/>
    <x v="1"/>
    <m/>
    <n v="2010"/>
    <s v="Q3"/>
  </r>
  <r>
    <x v="20"/>
    <n v="1270"/>
    <m/>
    <m/>
    <x v="0"/>
    <n v="11.93"/>
    <x v="0"/>
    <s v="TS_735999102107036329.cons"/>
    <n v="2010"/>
    <s v="Q3"/>
  </r>
  <r>
    <x v="20"/>
    <n v="407"/>
    <m/>
    <m/>
    <x v="1"/>
    <n v="11.93"/>
    <x v="0"/>
    <s v="TS_735999102105588486.cons"/>
    <n v="2010"/>
    <s v="Q3"/>
  </r>
  <r>
    <x v="20"/>
    <n v="1192"/>
    <m/>
    <m/>
    <x v="2"/>
    <n v="11.93"/>
    <x v="0"/>
    <s v="TS_735999102105575172.cons"/>
    <n v="2010"/>
    <s v="Q3"/>
  </r>
  <r>
    <x v="20"/>
    <n v="6167.76"/>
    <m/>
    <m/>
    <x v="3"/>
    <n v="11.93"/>
    <x v="0"/>
    <s v="TS_735999102109247037.cons"/>
    <n v="2010"/>
    <s v="Q3"/>
  </r>
  <r>
    <x v="20"/>
    <n v="833"/>
    <m/>
    <m/>
    <x v="4"/>
    <n v="11.93"/>
    <x v="0"/>
    <s v="TS_735999102105562264.cons"/>
    <n v="2010"/>
    <s v="Q3"/>
  </r>
  <r>
    <x v="20"/>
    <m/>
    <m/>
    <m/>
    <x v="5"/>
    <n v="11.93"/>
    <x v="1"/>
    <m/>
    <n v="2010"/>
    <s v="Q3"/>
  </r>
  <r>
    <x v="21"/>
    <n v="1587"/>
    <m/>
    <m/>
    <x v="0"/>
    <n v="6.35"/>
    <x v="0"/>
    <s v="TS_735999102107036329.cons"/>
    <n v="2010"/>
    <s v="Q4"/>
  </r>
  <r>
    <x v="21"/>
    <n v="461"/>
    <m/>
    <m/>
    <x v="1"/>
    <n v="6.35"/>
    <x v="0"/>
    <s v="TS_735999102105588486.cons"/>
    <n v="2010"/>
    <s v="Q4"/>
  </r>
  <r>
    <x v="21"/>
    <n v="1260"/>
    <m/>
    <m/>
    <x v="2"/>
    <n v="6.35"/>
    <x v="0"/>
    <s v="TS_735999102105575172.cons"/>
    <n v="2010"/>
    <s v="Q4"/>
  </r>
  <r>
    <x v="21"/>
    <n v="13758.3"/>
    <m/>
    <m/>
    <x v="3"/>
    <n v="6.35"/>
    <x v="0"/>
    <s v="TS_735999102109247037.cons"/>
    <n v="2010"/>
    <s v="Q4"/>
  </r>
  <r>
    <x v="21"/>
    <n v="851"/>
    <m/>
    <m/>
    <x v="4"/>
    <n v="6.35"/>
    <x v="0"/>
    <s v="TS_735999102105562264.cons"/>
    <n v="2010"/>
    <s v="Q4"/>
  </r>
  <r>
    <x v="21"/>
    <m/>
    <m/>
    <m/>
    <x v="5"/>
    <n v="6.35"/>
    <x v="1"/>
    <m/>
    <n v="2010"/>
    <s v="Q4"/>
  </r>
  <r>
    <x v="22"/>
    <n v="1713"/>
    <m/>
    <m/>
    <x v="0"/>
    <n v="0.35"/>
    <x v="0"/>
    <s v="TS_735999102107036329.cons"/>
    <n v="2010"/>
    <s v="Q4"/>
  </r>
  <r>
    <x v="22"/>
    <n v="498"/>
    <m/>
    <m/>
    <x v="1"/>
    <n v="0.35"/>
    <x v="0"/>
    <s v="TS_735999102105588486.cons"/>
    <n v="2010"/>
    <s v="Q4"/>
  </r>
  <r>
    <x v="22"/>
    <n v="1271"/>
    <m/>
    <m/>
    <x v="2"/>
    <n v="0.35"/>
    <x v="0"/>
    <s v="TS_735999102105575172.cons"/>
    <n v="2010"/>
    <s v="Q4"/>
  </r>
  <r>
    <x v="22"/>
    <n v="9740.1"/>
    <m/>
    <m/>
    <x v="3"/>
    <n v="0.35"/>
    <x v="0"/>
    <s v="TS_735999102109247037.cons"/>
    <n v="2010"/>
    <s v="Q4"/>
  </r>
  <r>
    <x v="22"/>
    <n v="987"/>
    <m/>
    <m/>
    <x v="4"/>
    <n v="0.35"/>
    <x v="0"/>
    <s v="TS_735999102105562264.cons"/>
    <n v="2010"/>
    <s v="Q4"/>
  </r>
  <r>
    <x v="22"/>
    <m/>
    <m/>
    <m/>
    <x v="5"/>
    <n v="0.35"/>
    <x v="1"/>
    <m/>
    <n v="2010"/>
    <s v="Q4"/>
  </r>
  <r>
    <x v="23"/>
    <n v="1886"/>
    <m/>
    <m/>
    <x v="0"/>
    <n v="-6.61"/>
    <x v="0"/>
    <s v="TS_735999102107036329.cons"/>
    <n v="2010"/>
    <s v="Q4"/>
  </r>
  <r>
    <x v="23"/>
    <n v="554"/>
    <m/>
    <m/>
    <x v="1"/>
    <n v="-6.61"/>
    <x v="0"/>
    <s v="TS_735999102105588486.cons"/>
    <n v="2010"/>
    <s v="Q4"/>
  </r>
  <r>
    <x v="23"/>
    <n v="1472"/>
    <m/>
    <m/>
    <x v="2"/>
    <n v="-6.61"/>
    <x v="0"/>
    <s v="TS_735999102105575172.cons"/>
    <n v="2010"/>
    <s v="Q4"/>
  </r>
  <r>
    <x v="23"/>
    <n v="10951.44"/>
    <m/>
    <m/>
    <x v="3"/>
    <n v="-6.61"/>
    <x v="0"/>
    <s v="TS_735999102109247037.cons"/>
    <n v="2010"/>
    <s v="Q4"/>
  </r>
  <r>
    <x v="23"/>
    <n v="1087"/>
    <m/>
    <m/>
    <x v="4"/>
    <n v="-6.61"/>
    <x v="0"/>
    <s v="TS_735999102105562264.cons"/>
    <n v="2010"/>
    <s v="Q4"/>
  </r>
  <r>
    <x v="23"/>
    <m/>
    <m/>
    <m/>
    <x v="5"/>
    <n v="-6.61"/>
    <x v="1"/>
    <m/>
    <n v="2010"/>
    <s v="Q4"/>
  </r>
  <r>
    <x v="24"/>
    <n v="1805"/>
    <m/>
    <m/>
    <x v="0"/>
    <n v="-1.89"/>
    <x v="0"/>
    <s v="TS_735999102107036329.cons"/>
    <n v="2011"/>
    <s v="Q1"/>
  </r>
  <r>
    <x v="24"/>
    <n v="511"/>
    <m/>
    <m/>
    <x v="1"/>
    <n v="-1.89"/>
    <x v="0"/>
    <s v="TS_735999102105588486.cons"/>
    <n v="2011"/>
    <s v="Q1"/>
  </r>
  <r>
    <x v="24"/>
    <n v="1496"/>
    <m/>
    <m/>
    <x v="2"/>
    <n v="-1.89"/>
    <x v="0"/>
    <s v="TS_735999102105575172.cons"/>
    <n v="2011"/>
    <s v="Q1"/>
  </r>
  <r>
    <x v="24"/>
    <n v="10695.24"/>
    <m/>
    <m/>
    <x v="3"/>
    <n v="-1.89"/>
    <x v="0"/>
    <s v="TS_735999102109247037.cons"/>
    <n v="2011"/>
    <s v="Q1"/>
  </r>
  <r>
    <x v="24"/>
    <n v="1052"/>
    <m/>
    <m/>
    <x v="4"/>
    <n v="-1.89"/>
    <x v="0"/>
    <s v="TS_735999102105562264.cons"/>
    <n v="2011"/>
    <s v="Q1"/>
  </r>
  <r>
    <x v="24"/>
    <m/>
    <m/>
    <m/>
    <x v="5"/>
    <n v="-1.89"/>
    <x v="1"/>
    <m/>
    <n v="2011"/>
    <s v="Q1"/>
  </r>
  <r>
    <x v="25"/>
    <n v="1567"/>
    <m/>
    <m/>
    <x v="0"/>
    <n v="-4.29"/>
    <x v="0"/>
    <s v="TS_735999102107036329.cons"/>
    <n v="2011"/>
    <s v="Q1"/>
  </r>
  <r>
    <x v="25"/>
    <n v="459"/>
    <m/>
    <m/>
    <x v="1"/>
    <n v="-4.29"/>
    <x v="0"/>
    <s v="TS_735999102105588486.cons"/>
    <n v="2011"/>
    <s v="Q1"/>
  </r>
  <r>
    <x v="25"/>
    <n v="1251"/>
    <m/>
    <m/>
    <x v="2"/>
    <n v="-4.29"/>
    <x v="0"/>
    <s v="TS_735999102105575172.cons"/>
    <n v="2011"/>
    <s v="Q1"/>
  </r>
  <r>
    <x v="25"/>
    <n v="9333.9"/>
    <m/>
    <m/>
    <x v="3"/>
    <n v="-4.29"/>
    <x v="0"/>
    <s v="TS_735999102109247037.cons"/>
    <n v="2011"/>
    <s v="Q1"/>
  </r>
  <r>
    <x v="25"/>
    <n v="931"/>
    <m/>
    <m/>
    <x v="4"/>
    <n v="-4.29"/>
    <x v="0"/>
    <s v="TS_735999102105562264.cons"/>
    <n v="2011"/>
    <s v="Q1"/>
  </r>
  <r>
    <x v="25"/>
    <m/>
    <m/>
    <m/>
    <x v="5"/>
    <n v="-4.29"/>
    <x v="1"/>
    <m/>
    <n v="2011"/>
    <s v="Q1"/>
  </r>
  <r>
    <x v="26"/>
    <n v="1626"/>
    <m/>
    <m/>
    <x v="0"/>
    <n v="1.08"/>
    <x v="0"/>
    <s v="TS_735999102107036329.cons"/>
    <n v="2011"/>
    <s v="Q1"/>
  </r>
  <r>
    <x v="26"/>
    <n v="414"/>
    <m/>
    <m/>
    <x v="1"/>
    <n v="1.08"/>
    <x v="0"/>
    <s v="TS_735999102105588486.cons"/>
    <n v="2011"/>
    <s v="Q1"/>
  </r>
  <r>
    <x v="26"/>
    <n v="1238"/>
    <m/>
    <m/>
    <x v="2"/>
    <n v="1.08"/>
    <x v="0"/>
    <s v="TS_735999102105575172.cons"/>
    <n v="2011"/>
    <s v="Q1"/>
  </r>
  <r>
    <x v="26"/>
    <n v="10057.379999999999"/>
    <m/>
    <m/>
    <x v="3"/>
    <n v="1.08"/>
    <x v="0"/>
    <s v="TS_735999102109247037.cons"/>
    <n v="2011"/>
    <s v="Q1"/>
  </r>
  <r>
    <x v="26"/>
    <n v="974"/>
    <m/>
    <m/>
    <x v="4"/>
    <n v="1.08"/>
    <x v="0"/>
    <s v="TS_735999102105562264.cons"/>
    <n v="2011"/>
    <s v="Q1"/>
  </r>
  <r>
    <x v="26"/>
    <m/>
    <m/>
    <m/>
    <x v="5"/>
    <n v="1.08"/>
    <x v="1"/>
    <m/>
    <n v="2011"/>
    <s v="Q1"/>
  </r>
  <r>
    <x v="27"/>
    <n v="1315"/>
    <m/>
    <m/>
    <x v="0"/>
    <n v="8.9600000000000009"/>
    <x v="0"/>
    <s v="TS_735999102107036329.cons"/>
    <n v="2011"/>
    <s v="Q2"/>
  </r>
  <r>
    <x v="27"/>
    <n v="374"/>
    <m/>
    <m/>
    <x v="1"/>
    <n v="8.9600000000000009"/>
    <x v="0"/>
    <s v="TS_735999102105588486.cons"/>
    <n v="2011"/>
    <s v="Q2"/>
  </r>
  <r>
    <x v="27"/>
    <n v="1094"/>
    <m/>
    <m/>
    <x v="2"/>
    <n v="8.9600000000000009"/>
    <x v="0"/>
    <s v="TS_735999102105575172.cons"/>
    <n v="2011"/>
    <s v="Q2"/>
  </r>
  <r>
    <x v="27"/>
    <n v="9339.1200000000008"/>
    <m/>
    <m/>
    <x v="3"/>
    <n v="8.9600000000000009"/>
    <x v="0"/>
    <s v="TS_735999102109247037.cons"/>
    <n v="2011"/>
    <s v="Q2"/>
  </r>
  <r>
    <x v="27"/>
    <n v="843"/>
    <m/>
    <m/>
    <x v="4"/>
    <n v="8.9600000000000009"/>
    <x v="0"/>
    <s v="TS_735999102105562264.cons"/>
    <n v="2011"/>
    <s v="Q2"/>
  </r>
  <r>
    <x v="27"/>
    <m/>
    <m/>
    <m/>
    <x v="5"/>
    <n v="8.9600000000000009"/>
    <x v="1"/>
    <m/>
    <n v="2011"/>
    <s v="Q2"/>
  </r>
  <r>
    <x v="28"/>
    <n v="1337"/>
    <m/>
    <m/>
    <x v="0"/>
    <n v="11.62"/>
    <x v="0"/>
    <s v="TS_735999102107036329.cons"/>
    <n v="2011"/>
    <s v="Q2"/>
  </r>
  <r>
    <x v="28"/>
    <n v="368"/>
    <m/>
    <m/>
    <x v="1"/>
    <n v="11.62"/>
    <x v="0"/>
    <s v="TS_735999102105588486.cons"/>
    <n v="2011"/>
    <s v="Q2"/>
  </r>
  <r>
    <x v="28"/>
    <n v="1114"/>
    <m/>
    <m/>
    <x v="2"/>
    <n v="11.62"/>
    <x v="0"/>
    <s v="TS_735999102105575172.cons"/>
    <n v="2011"/>
    <s v="Q2"/>
  </r>
  <r>
    <x v="28"/>
    <n v="3201.48"/>
    <m/>
    <m/>
    <x v="3"/>
    <n v="11.62"/>
    <x v="0"/>
    <s v="TS_735999102109247037.cons"/>
    <n v="2011"/>
    <s v="Q2"/>
  </r>
  <r>
    <x v="28"/>
    <n v="876"/>
    <m/>
    <m/>
    <x v="4"/>
    <n v="11.62"/>
    <x v="0"/>
    <s v="TS_735999102105562264.cons"/>
    <n v="2011"/>
    <s v="Q2"/>
  </r>
  <r>
    <x v="28"/>
    <m/>
    <m/>
    <m/>
    <x v="5"/>
    <n v="11.62"/>
    <x v="1"/>
    <m/>
    <n v="2011"/>
    <s v="Q2"/>
  </r>
  <r>
    <x v="29"/>
    <n v="1201"/>
    <m/>
    <m/>
    <x v="0"/>
    <n v="17.149999999999999"/>
    <x v="0"/>
    <s v="TS_735999102107036329.cons"/>
    <n v="2011"/>
    <s v="Q2"/>
  </r>
  <r>
    <x v="29"/>
    <n v="336"/>
    <m/>
    <m/>
    <x v="1"/>
    <n v="17.149999999999999"/>
    <x v="0"/>
    <s v="TS_735999102105588486.cons"/>
    <n v="2011"/>
    <s v="Q2"/>
  </r>
  <r>
    <x v="29"/>
    <n v="1066"/>
    <m/>
    <m/>
    <x v="2"/>
    <n v="17.149999999999999"/>
    <x v="0"/>
    <s v="TS_735999102105575172.cons"/>
    <n v="2011"/>
    <s v="Q2"/>
  </r>
  <r>
    <x v="29"/>
    <n v="149.46"/>
    <m/>
    <m/>
    <x v="3"/>
    <n v="17.149999999999999"/>
    <x v="0"/>
    <s v="TS_735999102109247037.cons"/>
    <n v="2011"/>
    <s v="Q2"/>
  </r>
  <r>
    <x v="29"/>
    <n v="868"/>
    <m/>
    <m/>
    <x v="4"/>
    <n v="17.149999999999999"/>
    <x v="0"/>
    <s v="TS_735999102105562264.cons"/>
    <n v="2011"/>
    <s v="Q2"/>
  </r>
  <r>
    <x v="29"/>
    <m/>
    <m/>
    <m/>
    <x v="5"/>
    <n v="17.149999999999999"/>
    <x v="1"/>
    <m/>
    <n v="2011"/>
    <s v="Q2"/>
  </r>
  <r>
    <x v="30"/>
    <n v="1123"/>
    <m/>
    <m/>
    <x v="0"/>
    <n v="19.34"/>
    <x v="0"/>
    <s v="TS_735999102107036329.cons"/>
    <n v="2011"/>
    <s v="Q3"/>
  </r>
  <r>
    <x v="30"/>
    <n v="353"/>
    <m/>
    <m/>
    <x v="1"/>
    <n v="19.34"/>
    <x v="0"/>
    <s v="TS_735999102105588486.cons"/>
    <n v="2011"/>
    <s v="Q3"/>
  </r>
  <r>
    <x v="30"/>
    <n v="904"/>
    <m/>
    <m/>
    <x v="2"/>
    <n v="19.34"/>
    <x v="0"/>
    <s v="TS_735999102105575172.cons"/>
    <n v="2011"/>
    <s v="Q3"/>
  </r>
  <r>
    <x v="30"/>
    <n v="1342.26"/>
    <m/>
    <m/>
    <x v="3"/>
    <n v="19.34"/>
    <x v="0"/>
    <s v="TS_735999102109247037.cons"/>
    <n v="2011"/>
    <s v="Q3"/>
  </r>
  <r>
    <x v="30"/>
    <n v="943"/>
    <m/>
    <m/>
    <x v="4"/>
    <n v="19.34"/>
    <x v="0"/>
    <s v="TS_735999102105562264.cons"/>
    <n v="2011"/>
    <s v="Q3"/>
  </r>
  <r>
    <x v="30"/>
    <m/>
    <m/>
    <m/>
    <x v="5"/>
    <n v="19.34"/>
    <x v="1"/>
    <m/>
    <n v="2011"/>
    <s v="Q3"/>
  </r>
  <r>
    <x v="31"/>
    <n v="1087"/>
    <m/>
    <m/>
    <x v="0"/>
    <n v="17.22"/>
    <x v="0"/>
    <s v="TS_735999102107036329.cons"/>
    <n v="2011"/>
    <s v="Q3"/>
  </r>
  <r>
    <x v="31"/>
    <n v="364"/>
    <m/>
    <m/>
    <x v="1"/>
    <n v="17.22"/>
    <x v="0"/>
    <s v="TS_735999102105588486.cons"/>
    <n v="2011"/>
    <s v="Q3"/>
  </r>
  <r>
    <x v="31"/>
    <n v="976"/>
    <m/>
    <m/>
    <x v="2"/>
    <n v="17.22"/>
    <x v="0"/>
    <s v="TS_735999102105575172.cons"/>
    <n v="2011"/>
    <s v="Q3"/>
  </r>
  <r>
    <x v="31"/>
    <n v="2507.1"/>
    <m/>
    <m/>
    <x v="3"/>
    <n v="17.22"/>
    <x v="0"/>
    <s v="TS_735999102109247037.cons"/>
    <n v="2011"/>
    <s v="Q3"/>
  </r>
  <r>
    <x v="31"/>
    <n v="912"/>
    <m/>
    <m/>
    <x v="4"/>
    <n v="17.22"/>
    <x v="0"/>
    <s v="TS_735999102105562264.cons"/>
    <n v="2011"/>
    <s v="Q3"/>
  </r>
  <r>
    <x v="31"/>
    <m/>
    <m/>
    <m/>
    <x v="5"/>
    <n v="17.22"/>
    <x v="1"/>
    <m/>
    <n v="2011"/>
    <s v="Q3"/>
  </r>
  <r>
    <x v="32"/>
    <n v="1216"/>
    <m/>
    <m/>
    <x v="0"/>
    <n v="13.92"/>
    <x v="0"/>
    <s v="TS_735999102107036329.cons"/>
    <n v="2011"/>
    <s v="Q3"/>
  </r>
  <r>
    <x v="32"/>
    <n v="375"/>
    <m/>
    <m/>
    <x v="1"/>
    <n v="13.92"/>
    <x v="0"/>
    <s v="TS_735999102105588486.cons"/>
    <n v="2011"/>
    <s v="Q3"/>
  </r>
  <r>
    <x v="32"/>
    <n v="998"/>
    <m/>
    <m/>
    <x v="2"/>
    <n v="13.92"/>
    <x v="0"/>
    <s v="TS_735999102105575172.cons"/>
    <n v="2011"/>
    <s v="Q3"/>
  </r>
  <r>
    <x v="32"/>
    <n v="6349.56"/>
    <m/>
    <m/>
    <x v="3"/>
    <n v="13.92"/>
    <x v="0"/>
    <s v="TS_735999102109247037.cons"/>
    <n v="2011"/>
    <s v="Q3"/>
  </r>
  <r>
    <x v="32"/>
    <n v="797"/>
    <m/>
    <m/>
    <x v="4"/>
    <n v="13.92"/>
    <x v="0"/>
    <s v="TS_735999102105562264.cons"/>
    <n v="2011"/>
    <s v="Q3"/>
  </r>
  <r>
    <x v="32"/>
    <m/>
    <m/>
    <m/>
    <x v="5"/>
    <n v="13.92"/>
    <x v="1"/>
    <m/>
    <n v="2011"/>
    <s v="Q3"/>
  </r>
  <r>
    <x v="33"/>
    <n v="1474"/>
    <m/>
    <m/>
    <x v="0"/>
    <n v="8.51"/>
    <x v="0"/>
    <s v="TS_735999102107036329.cons"/>
    <n v="2011"/>
    <s v="Q4"/>
  </r>
  <r>
    <x v="33"/>
    <n v="437"/>
    <m/>
    <m/>
    <x v="1"/>
    <n v="8.51"/>
    <x v="0"/>
    <s v="TS_735999102105588486.cons"/>
    <n v="2011"/>
    <s v="Q4"/>
  </r>
  <r>
    <x v="33"/>
    <n v="1188"/>
    <m/>
    <m/>
    <x v="2"/>
    <n v="8.51"/>
    <x v="0"/>
    <s v="TS_735999102105575172.cons"/>
    <n v="2011"/>
    <s v="Q4"/>
  </r>
  <r>
    <x v="33"/>
    <n v="5892.72"/>
    <m/>
    <m/>
    <x v="3"/>
    <n v="8.51"/>
    <x v="0"/>
    <s v="TS_735999102109247037.cons"/>
    <n v="2011"/>
    <s v="Q4"/>
  </r>
  <r>
    <x v="33"/>
    <n v="948"/>
    <m/>
    <m/>
    <x v="4"/>
    <n v="8.51"/>
    <x v="0"/>
    <s v="TS_735999102105562264.cons"/>
    <n v="2011"/>
    <s v="Q4"/>
  </r>
  <r>
    <x v="33"/>
    <m/>
    <m/>
    <m/>
    <x v="5"/>
    <n v="8.51"/>
    <x v="1"/>
    <m/>
    <n v="2011"/>
    <s v="Q4"/>
  </r>
  <r>
    <x v="34"/>
    <n v="1574"/>
    <m/>
    <m/>
    <x v="0"/>
    <n v="6"/>
    <x v="0"/>
    <s v="TS_735999102107036329.cons"/>
    <n v="2011"/>
    <s v="Q4"/>
  </r>
  <r>
    <x v="34"/>
    <n v="465"/>
    <m/>
    <m/>
    <x v="1"/>
    <n v="6"/>
    <x v="0"/>
    <s v="TS_735999102105588486.cons"/>
    <n v="2011"/>
    <s v="Q4"/>
  </r>
  <r>
    <x v="34"/>
    <n v="1040"/>
    <m/>
    <m/>
    <x v="2"/>
    <n v="6"/>
    <x v="0"/>
    <s v="TS_735999102105575172.cons"/>
    <n v="2011"/>
    <s v="Q4"/>
  </r>
  <r>
    <x v="34"/>
    <n v="6644.28"/>
    <m/>
    <m/>
    <x v="3"/>
    <n v="6"/>
    <x v="0"/>
    <s v="TS_735999102109247037.cons"/>
    <n v="2011"/>
    <s v="Q4"/>
  </r>
  <r>
    <x v="34"/>
    <n v="936"/>
    <m/>
    <m/>
    <x v="4"/>
    <n v="6"/>
    <x v="0"/>
    <s v="TS_735999102105562264.cons"/>
    <n v="2011"/>
    <s v="Q4"/>
  </r>
  <r>
    <x v="34"/>
    <m/>
    <m/>
    <m/>
    <x v="5"/>
    <n v="6"/>
    <x v="1"/>
    <m/>
    <n v="2011"/>
    <s v="Q4"/>
  </r>
  <r>
    <x v="35"/>
    <n v="1601"/>
    <m/>
    <m/>
    <x v="0"/>
    <n v="2.5499999999999998"/>
    <x v="0"/>
    <s v="TS_735999102107036329.cons"/>
    <n v="2011"/>
    <s v="Q4"/>
  </r>
  <r>
    <x v="35"/>
    <n v="496"/>
    <m/>
    <m/>
    <x v="1"/>
    <n v="2.5499999999999998"/>
    <x v="0"/>
    <s v="TS_735999102105588486.cons"/>
    <n v="2011"/>
    <s v="Q4"/>
  </r>
  <r>
    <x v="35"/>
    <n v="1077"/>
    <m/>
    <m/>
    <x v="2"/>
    <n v="2.5499999999999998"/>
    <x v="0"/>
    <s v="TS_735999102105575172.cons"/>
    <n v="2011"/>
    <s v="Q4"/>
  </r>
  <r>
    <x v="35"/>
    <n v="14922.72"/>
    <m/>
    <m/>
    <x v="3"/>
    <n v="2.5499999999999998"/>
    <x v="0"/>
    <s v="TS_735999102109247037.cons"/>
    <n v="2011"/>
    <s v="Q4"/>
  </r>
  <r>
    <x v="35"/>
    <n v="1023"/>
    <m/>
    <m/>
    <x v="4"/>
    <n v="2.5499999999999998"/>
    <x v="0"/>
    <s v="TS_735999102105562264.cons"/>
    <n v="2011"/>
    <s v="Q4"/>
  </r>
  <r>
    <x v="35"/>
    <m/>
    <m/>
    <m/>
    <x v="5"/>
    <n v="2.5499999999999998"/>
    <x v="1"/>
    <m/>
    <n v="2011"/>
    <s v="Q4"/>
  </r>
  <r>
    <x v="36"/>
    <n v="1554"/>
    <m/>
    <m/>
    <x v="0"/>
    <n v="-0.92"/>
    <x v="0"/>
    <s v="TS_735999102107036329.cons"/>
    <n v="2012"/>
    <s v="Q1"/>
  </r>
  <r>
    <x v="36"/>
    <n v="484"/>
    <m/>
    <m/>
    <x v="1"/>
    <n v="-0.92"/>
    <x v="0"/>
    <s v="TS_735999102105588486.cons"/>
    <n v="2012"/>
    <s v="Q1"/>
  </r>
  <r>
    <x v="36"/>
    <n v="1209"/>
    <m/>
    <m/>
    <x v="2"/>
    <n v="-0.92"/>
    <x v="0"/>
    <s v="TS_735999102105575172.cons"/>
    <n v="2012"/>
    <s v="Q1"/>
  </r>
  <r>
    <x v="36"/>
    <n v="6163.08"/>
    <n v="2378.58"/>
    <n v="3784.5"/>
    <x v="3"/>
    <n v="-0.92"/>
    <x v="0"/>
    <s v="TS_735999102109247037.cons"/>
    <n v="2012"/>
    <s v="Q1"/>
  </r>
  <r>
    <x v="36"/>
    <n v="1200"/>
    <m/>
    <m/>
    <x v="4"/>
    <n v="-0.92"/>
    <x v="0"/>
    <s v="TS_735999102105562264.cons"/>
    <n v="2012"/>
    <s v="Q1"/>
  </r>
  <r>
    <x v="36"/>
    <m/>
    <m/>
    <m/>
    <x v="5"/>
    <n v="-0.92"/>
    <x v="1"/>
    <m/>
    <n v="2012"/>
    <s v="Q1"/>
  </r>
  <r>
    <x v="37"/>
    <n v="1526"/>
    <m/>
    <m/>
    <x v="0"/>
    <n v="-2.88"/>
    <x v="0"/>
    <s v="TS_735999102107036329.cons"/>
    <n v="2012"/>
    <s v="Q1"/>
  </r>
  <r>
    <x v="37"/>
    <n v="411"/>
    <m/>
    <m/>
    <x v="1"/>
    <n v="-2.88"/>
    <x v="0"/>
    <s v="TS_735999102105588486.cons"/>
    <n v="2012"/>
    <s v="Q1"/>
  </r>
  <r>
    <x v="37"/>
    <n v="1160"/>
    <m/>
    <m/>
    <x v="2"/>
    <n v="-2.88"/>
    <x v="0"/>
    <s v="TS_735999102105575172.cons"/>
    <n v="2012"/>
    <s v="Q1"/>
  </r>
  <r>
    <x v="37"/>
    <n v="2.52"/>
    <n v="2.52"/>
    <n v="0"/>
    <x v="3"/>
    <n v="-2.88"/>
    <x v="0"/>
    <s v="TS_735999102109247037.cons"/>
    <n v="2012"/>
    <s v="Q1"/>
  </r>
  <r>
    <x v="37"/>
    <n v="1128"/>
    <m/>
    <m/>
    <x v="4"/>
    <n v="-2.88"/>
    <x v="0"/>
    <s v="TS_735999102105562264.cons"/>
    <n v="2012"/>
    <s v="Q1"/>
  </r>
  <r>
    <x v="37"/>
    <m/>
    <m/>
    <m/>
    <x v="5"/>
    <n v="-2.88"/>
    <x v="1"/>
    <m/>
    <n v="2012"/>
    <s v="Q1"/>
  </r>
  <r>
    <x v="38"/>
    <n v="1499"/>
    <m/>
    <m/>
    <x v="0"/>
    <n v="4.34"/>
    <x v="0"/>
    <s v="TS_735999102107036329.cons"/>
    <n v="2012"/>
    <s v="Q1"/>
  </r>
  <r>
    <x v="38"/>
    <n v="374"/>
    <m/>
    <m/>
    <x v="1"/>
    <n v="4.34"/>
    <x v="0"/>
    <s v="TS_735999102105588486.cons"/>
    <n v="2012"/>
    <s v="Q1"/>
  </r>
  <r>
    <x v="38"/>
    <n v="1137"/>
    <m/>
    <m/>
    <x v="2"/>
    <n v="4.34"/>
    <x v="0"/>
    <s v="TS_735999102105575172.cons"/>
    <n v="2012"/>
    <s v="Q1"/>
  </r>
  <r>
    <x v="38"/>
    <n v="11346.6"/>
    <n v="5417.76"/>
    <n v="5928.84"/>
    <x v="3"/>
    <n v="4.34"/>
    <x v="0"/>
    <s v="TS_735999102109247037.cons"/>
    <n v="2012"/>
    <s v="Q1"/>
  </r>
  <r>
    <x v="38"/>
    <n v="930"/>
    <m/>
    <m/>
    <x v="4"/>
    <n v="4.34"/>
    <x v="0"/>
    <s v="TS_735999102105562264.cons"/>
    <n v="2012"/>
    <s v="Q1"/>
  </r>
  <r>
    <x v="38"/>
    <m/>
    <m/>
    <m/>
    <x v="5"/>
    <n v="4.34"/>
    <x v="1"/>
    <m/>
    <n v="2012"/>
    <s v="Q1"/>
  </r>
  <r>
    <x v="39"/>
    <n v="1236"/>
    <m/>
    <m/>
    <x v="0"/>
    <n v="4.7699999999999996"/>
    <x v="0"/>
    <s v="TS_735999102107036329.cons"/>
    <n v="2012"/>
    <s v="Q2"/>
  </r>
  <r>
    <x v="39"/>
    <n v="301"/>
    <m/>
    <m/>
    <x v="1"/>
    <n v="4.7699999999999996"/>
    <x v="0"/>
    <s v="TS_735999102105588486.cons"/>
    <n v="2012"/>
    <s v="Q2"/>
  </r>
  <r>
    <x v="39"/>
    <n v="1023"/>
    <m/>
    <m/>
    <x v="2"/>
    <n v="4.7699999999999996"/>
    <x v="0"/>
    <s v="TS_735999102105575172.cons"/>
    <n v="2012"/>
    <s v="Q2"/>
  </r>
  <r>
    <x v="39"/>
    <n v="15216.12"/>
    <m/>
    <n v="15216.12"/>
    <x v="3"/>
    <n v="4.7699999999999996"/>
    <x v="0"/>
    <s v="TS_735999102109247037.cons"/>
    <n v="2012"/>
    <s v="Q2"/>
  </r>
  <r>
    <x v="39"/>
    <n v="812"/>
    <m/>
    <m/>
    <x v="4"/>
    <n v="4.7699999999999996"/>
    <x v="0"/>
    <s v="TS_735999102105562264.cons"/>
    <n v="2012"/>
    <s v="Q2"/>
  </r>
  <r>
    <x v="39"/>
    <m/>
    <m/>
    <m/>
    <x v="5"/>
    <n v="4.7699999999999996"/>
    <x v="1"/>
    <m/>
    <n v="2012"/>
    <s v="Q2"/>
  </r>
  <r>
    <x v="40"/>
    <n v="1215"/>
    <m/>
    <m/>
    <x v="0"/>
    <n v="11.99"/>
    <x v="0"/>
    <s v="TS_735999102107036329.cons"/>
    <n v="2012"/>
    <s v="Q2"/>
  </r>
  <r>
    <x v="40"/>
    <n v="230"/>
    <m/>
    <m/>
    <x v="1"/>
    <n v="11.99"/>
    <x v="0"/>
    <s v="TS_735999102105588486.cons"/>
    <n v="2012"/>
    <s v="Q2"/>
  </r>
  <r>
    <x v="40"/>
    <n v="1027"/>
    <m/>
    <m/>
    <x v="2"/>
    <n v="11.99"/>
    <x v="0"/>
    <s v="TS_735999102105575172.cons"/>
    <n v="2012"/>
    <s v="Q2"/>
  </r>
  <r>
    <x v="40"/>
    <n v="8782.08"/>
    <m/>
    <n v="8782.08"/>
    <x v="3"/>
    <n v="11.99"/>
    <x v="0"/>
    <s v="TS_735999102109247037.cons"/>
    <n v="2012"/>
    <s v="Q2"/>
  </r>
  <r>
    <x v="40"/>
    <n v="832"/>
    <m/>
    <m/>
    <x v="4"/>
    <n v="11.99"/>
    <x v="0"/>
    <s v="TS_735999102105562264.cons"/>
    <n v="2012"/>
    <s v="Q2"/>
  </r>
  <r>
    <x v="40"/>
    <m/>
    <m/>
    <m/>
    <x v="5"/>
    <n v="11.99"/>
    <x v="1"/>
    <m/>
    <n v="2012"/>
    <s v="Q2"/>
  </r>
  <r>
    <x v="41"/>
    <n v="1029"/>
    <m/>
    <m/>
    <x v="0"/>
    <n v="13.53"/>
    <x v="0"/>
    <s v="TS_735999102107036329.cons"/>
    <n v="2012"/>
    <s v="Q2"/>
  </r>
  <r>
    <x v="41"/>
    <n v="222"/>
    <m/>
    <m/>
    <x v="1"/>
    <n v="13.53"/>
    <x v="0"/>
    <s v="TS_735999102105588486.cons"/>
    <n v="2012"/>
    <s v="Q2"/>
  </r>
  <r>
    <x v="41"/>
    <n v="973"/>
    <m/>
    <m/>
    <x v="2"/>
    <n v="13.53"/>
    <x v="0"/>
    <s v="TS_735999102105575172.cons"/>
    <n v="2012"/>
    <s v="Q2"/>
  </r>
  <r>
    <x v="41"/>
    <n v="5905.08"/>
    <m/>
    <n v="5905.08"/>
    <x v="3"/>
    <n v="13.53"/>
    <x v="0"/>
    <s v="TS_735999102109247037.cons"/>
    <n v="2012"/>
    <s v="Q2"/>
  </r>
  <r>
    <x v="41"/>
    <n v="840"/>
    <m/>
    <m/>
    <x v="4"/>
    <n v="13.53"/>
    <x v="0"/>
    <s v="TS_735999102105562264.cons"/>
    <n v="2012"/>
    <s v="Q2"/>
  </r>
  <r>
    <x v="41"/>
    <m/>
    <m/>
    <m/>
    <x v="5"/>
    <n v="13.53"/>
    <x v="1"/>
    <m/>
    <n v="2012"/>
    <s v="Q2"/>
  </r>
  <r>
    <x v="42"/>
    <n v="1025"/>
    <m/>
    <m/>
    <x v="0"/>
    <n v="17.73"/>
    <x v="0"/>
    <s v="TS_735999102107036329.cons"/>
    <n v="2012"/>
    <s v="Q3"/>
  </r>
  <r>
    <x v="42"/>
    <n v="226"/>
    <m/>
    <m/>
    <x v="1"/>
    <n v="17.73"/>
    <x v="0"/>
    <s v="TS_735999102105588486.cons"/>
    <n v="2012"/>
    <s v="Q3"/>
  </r>
  <r>
    <x v="42"/>
    <n v="762"/>
    <m/>
    <m/>
    <x v="2"/>
    <n v="17.73"/>
    <x v="0"/>
    <s v="TS_735999102105575172.cons"/>
    <n v="2012"/>
    <s v="Q3"/>
  </r>
  <r>
    <x v="42"/>
    <n v="1536.24"/>
    <m/>
    <n v="1536.24"/>
    <x v="3"/>
    <n v="17.73"/>
    <x v="0"/>
    <s v="TS_735999102109247037.cons"/>
    <n v="2012"/>
    <s v="Q3"/>
  </r>
  <r>
    <x v="42"/>
    <n v="846"/>
    <m/>
    <m/>
    <x v="4"/>
    <n v="17.73"/>
    <x v="0"/>
    <s v="TS_735999102105562264.cons"/>
    <n v="2012"/>
    <s v="Q3"/>
  </r>
  <r>
    <x v="42"/>
    <m/>
    <m/>
    <m/>
    <x v="5"/>
    <n v="17.73"/>
    <x v="1"/>
    <m/>
    <n v="2012"/>
    <s v="Q3"/>
  </r>
  <r>
    <x v="43"/>
    <n v="1144"/>
    <m/>
    <m/>
    <x v="0"/>
    <n v="16.68"/>
    <x v="0"/>
    <s v="TS_735999102107036329.cons"/>
    <n v="2012"/>
    <s v="Q3"/>
  </r>
  <r>
    <x v="43"/>
    <n v="250"/>
    <m/>
    <m/>
    <x v="1"/>
    <n v="16.68"/>
    <x v="0"/>
    <s v="TS_735999102105588486.cons"/>
    <n v="2012"/>
    <s v="Q3"/>
  </r>
  <r>
    <x v="43"/>
    <n v="911"/>
    <m/>
    <m/>
    <x v="2"/>
    <n v="16.68"/>
    <x v="0"/>
    <s v="TS_735999102105575172.cons"/>
    <n v="2012"/>
    <s v="Q3"/>
  </r>
  <r>
    <x v="43"/>
    <n v="1041.6600000000001"/>
    <m/>
    <n v="1041.6600000000001"/>
    <x v="3"/>
    <n v="16.68"/>
    <x v="0"/>
    <s v="TS_735999102109247037.cons"/>
    <n v="2012"/>
    <s v="Q3"/>
  </r>
  <r>
    <x v="43"/>
    <n v="870"/>
    <m/>
    <m/>
    <x v="4"/>
    <n v="16.68"/>
    <x v="0"/>
    <s v="TS_735999102105562264.cons"/>
    <n v="2012"/>
    <s v="Q3"/>
  </r>
  <r>
    <x v="43"/>
    <m/>
    <m/>
    <m/>
    <x v="5"/>
    <n v="16.68"/>
    <x v="1"/>
    <m/>
    <n v="2012"/>
    <s v="Q3"/>
  </r>
  <r>
    <x v="44"/>
    <n v="1191"/>
    <m/>
    <m/>
    <x v="0"/>
    <n v="12.19"/>
    <x v="0"/>
    <s v="TS_735999102107036329.cons"/>
    <n v="2012"/>
    <s v="Q3"/>
  </r>
  <r>
    <x v="44"/>
    <n v="270"/>
    <m/>
    <m/>
    <x v="1"/>
    <n v="12.19"/>
    <x v="0"/>
    <s v="TS_735999102105588486.cons"/>
    <n v="2012"/>
    <s v="Q3"/>
  </r>
  <r>
    <x v="44"/>
    <n v="1006"/>
    <m/>
    <m/>
    <x v="2"/>
    <n v="12.19"/>
    <x v="0"/>
    <s v="TS_735999102105575172.cons"/>
    <n v="2012"/>
    <s v="Q3"/>
  </r>
  <r>
    <x v="44"/>
    <n v="710.88"/>
    <m/>
    <n v="710.88"/>
    <x v="3"/>
    <n v="12.19"/>
    <x v="0"/>
    <s v="TS_735999102109247037.cons"/>
    <n v="2012"/>
    <s v="Q3"/>
  </r>
  <r>
    <x v="44"/>
    <n v="990"/>
    <m/>
    <m/>
    <x v="4"/>
    <n v="12.19"/>
    <x v="0"/>
    <s v="TS_735999102105562264.cons"/>
    <n v="2012"/>
    <s v="Q3"/>
  </r>
  <r>
    <x v="44"/>
    <m/>
    <m/>
    <m/>
    <x v="5"/>
    <n v="12.19"/>
    <x v="1"/>
    <m/>
    <n v="2012"/>
    <s v="Q3"/>
  </r>
  <r>
    <x v="45"/>
    <n v="1299"/>
    <m/>
    <m/>
    <x v="0"/>
    <n v="6.75"/>
    <x v="0"/>
    <s v="TS_735999102107036329.cons"/>
    <n v="2012"/>
    <s v="Q4"/>
  </r>
  <r>
    <x v="45"/>
    <n v="297"/>
    <m/>
    <m/>
    <x v="1"/>
    <n v="6.75"/>
    <x v="0"/>
    <s v="TS_735999102105588486.cons"/>
    <n v="2012"/>
    <s v="Q4"/>
  </r>
  <r>
    <x v="45"/>
    <n v="1055"/>
    <m/>
    <m/>
    <x v="2"/>
    <n v="6.75"/>
    <x v="0"/>
    <s v="TS_735999102105575172.cons"/>
    <n v="2012"/>
    <s v="Q4"/>
  </r>
  <r>
    <x v="45"/>
    <n v="3575.88"/>
    <m/>
    <n v="3575.88"/>
    <x v="3"/>
    <n v="6.75"/>
    <x v="0"/>
    <s v="TS_735999102109247037.cons"/>
    <n v="2012"/>
    <s v="Q4"/>
  </r>
  <r>
    <x v="45"/>
    <n v="1193"/>
    <m/>
    <m/>
    <x v="4"/>
    <n v="6.75"/>
    <x v="0"/>
    <s v="TS_735999102105562264.cons"/>
    <n v="2012"/>
    <s v="Q4"/>
  </r>
  <r>
    <x v="45"/>
    <m/>
    <m/>
    <m/>
    <x v="5"/>
    <n v="6.75"/>
    <x v="1"/>
    <m/>
    <n v="2012"/>
    <s v="Q4"/>
  </r>
  <r>
    <x v="46"/>
    <n v="1410"/>
    <m/>
    <m/>
    <x v="0"/>
    <n v="4.5599999999999996"/>
    <x v="0"/>
    <s v="TS_735999102107036329.cons"/>
    <n v="2012"/>
    <s v="Q4"/>
  </r>
  <r>
    <x v="46"/>
    <n v="305"/>
    <m/>
    <m/>
    <x v="1"/>
    <n v="4.5599999999999996"/>
    <x v="0"/>
    <s v="TS_735999102105588486.cons"/>
    <n v="2012"/>
    <s v="Q4"/>
  </r>
  <r>
    <x v="46"/>
    <n v="976"/>
    <m/>
    <m/>
    <x v="2"/>
    <n v="4.5599999999999996"/>
    <x v="0"/>
    <s v="TS_735999102105575172.cons"/>
    <n v="2012"/>
    <s v="Q4"/>
  </r>
  <r>
    <x v="46"/>
    <n v="11269.08"/>
    <n v="6156.3"/>
    <n v="5112.78"/>
    <x v="3"/>
    <n v="4.5599999999999996"/>
    <x v="0"/>
    <s v="TS_735999102109247037.cons"/>
    <n v="2012"/>
    <s v="Q4"/>
  </r>
  <r>
    <x v="46"/>
    <n v="954"/>
    <m/>
    <m/>
    <x v="4"/>
    <n v="4.5599999999999996"/>
    <x v="0"/>
    <s v="TS_735999102105562264.cons"/>
    <n v="2012"/>
    <s v="Q4"/>
  </r>
  <r>
    <x v="46"/>
    <m/>
    <m/>
    <m/>
    <x v="5"/>
    <n v="4.5599999999999996"/>
    <x v="1"/>
    <m/>
    <n v="2012"/>
    <s v="Q4"/>
  </r>
  <r>
    <x v="47"/>
    <n v="1560"/>
    <m/>
    <m/>
    <x v="0"/>
    <n v="-2.99"/>
    <x v="0"/>
    <s v="TS_735999102107036329.cons"/>
    <n v="2012"/>
    <s v="Q4"/>
  </r>
  <r>
    <x v="47"/>
    <n v="353"/>
    <m/>
    <m/>
    <x v="1"/>
    <n v="-2.99"/>
    <x v="0"/>
    <s v="TS_735999102105588486.cons"/>
    <n v="2012"/>
    <s v="Q4"/>
  </r>
  <r>
    <x v="47"/>
    <n v="1107"/>
    <m/>
    <m/>
    <x v="2"/>
    <n v="-2.99"/>
    <x v="0"/>
    <s v="TS_735999102105575172.cons"/>
    <n v="2012"/>
    <s v="Q4"/>
  </r>
  <r>
    <x v="47"/>
    <n v="11313.42"/>
    <n v="4196.28"/>
    <n v="7117.14"/>
    <x v="3"/>
    <n v="-2.99"/>
    <x v="0"/>
    <s v="TS_735999102109247037.cons"/>
    <n v="2012"/>
    <s v="Q4"/>
  </r>
  <r>
    <x v="47"/>
    <n v="1138"/>
    <m/>
    <m/>
    <x v="4"/>
    <n v="-2.99"/>
    <x v="0"/>
    <s v="TS_735999102105562264.cons"/>
    <n v="2012"/>
    <s v="Q4"/>
  </r>
  <r>
    <x v="47"/>
    <m/>
    <m/>
    <m/>
    <x v="5"/>
    <n v="-2.99"/>
    <x v="1"/>
    <m/>
    <n v="2012"/>
    <s v="Q4"/>
  </r>
  <r>
    <x v="48"/>
    <n v="1480"/>
    <m/>
    <m/>
    <x v="0"/>
    <n v="-3.33"/>
    <x v="0"/>
    <s v="TS_735999102107036329.cons"/>
    <n v="2013"/>
    <s v="Q1"/>
  </r>
  <r>
    <x v="48"/>
    <n v="362"/>
    <m/>
    <m/>
    <x v="1"/>
    <n v="-3.33"/>
    <x v="0"/>
    <s v="TS_735999102105588486.cons"/>
    <n v="2013"/>
    <s v="Q1"/>
  </r>
  <r>
    <x v="48"/>
    <n v="1237"/>
    <m/>
    <m/>
    <x v="2"/>
    <n v="-3.33"/>
    <x v="0"/>
    <s v="TS_735999102105575172.cons"/>
    <n v="2013"/>
    <s v="Q1"/>
  </r>
  <r>
    <x v="48"/>
    <n v="11142.84"/>
    <n v="5696.16"/>
    <n v="5446.68"/>
    <x v="3"/>
    <n v="-3.33"/>
    <x v="0"/>
    <s v="TS_735999102109247037.cons"/>
    <n v="2013"/>
    <s v="Q1"/>
  </r>
  <r>
    <x v="48"/>
    <n v="1131"/>
    <m/>
    <m/>
    <x v="4"/>
    <n v="-3.33"/>
    <x v="0"/>
    <s v="TS_735999102105562264.cons"/>
    <n v="2013"/>
    <s v="Q1"/>
  </r>
  <r>
    <x v="48"/>
    <m/>
    <m/>
    <m/>
    <x v="5"/>
    <n v="-3.33"/>
    <x v="1"/>
    <m/>
    <n v="2013"/>
    <s v="Q1"/>
  </r>
  <r>
    <x v="49"/>
    <n v="1315"/>
    <m/>
    <m/>
    <x v="0"/>
    <n v="-1.26"/>
    <x v="0"/>
    <s v="TS_735999102107036329.cons"/>
    <n v="2013"/>
    <s v="Q1"/>
  </r>
  <r>
    <x v="49"/>
    <n v="316"/>
    <m/>
    <m/>
    <x v="1"/>
    <n v="-1.26"/>
    <x v="0"/>
    <s v="TS_735999102105588486.cons"/>
    <n v="2013"/>
    <s v="Q1"/>
  </r>
  <r>
    <x v="49"/>
    <n v="999"/>
    <m/>
    <m/>
    <x v="2"/>
    <n v="-1.26"/>
    <x v="0"/>
    <s v="TS_735999102105575172.cons"/>
    <n v="2013"/>
    <s v="Q1"/>
  </r>
  <r>
    <x v="49"/>
    <n v="15045.48"/>
    <n v="6742.02"/>
    <n v="8303.4599999999991"/>
    <x v="3"/>
    <n v="-1.26"/>
    <x v="0"/>
    <s v="TS_735999102109247037.cons"/>
    <n v="2013"/>
    <s v="Q1"/>
  </r>
  <r>
    <x v="49"/>
    <n v="1080"/>
    <m/>
    <m/>
    <x v="4"/>
    <n v="-1.26"/>
    <x v="0"/>
    <s v="TS_735999102105562264.cons"/>
    <n v="2013"/>
    <s v="Q1"/>
  </r>
  <r>
    <x v="49"/>
    <m/>
    <m/>
    <m/>
    <x v="5"/>
    <n v="-1.26"/>
    <x v="1"/>
    <m/>
    <n v="2013"/>
    <s v="Q1"/>
  </r>
  <r>
    <x v="50"/>
    <n v="1547"/>
    <m/>
    <m/>
    <x v="0"/>
    <n v="-2.36"/>
    <x v="0"/>
    <s v="TS_735999102107036329.cons"/>
    <n v="2013"/>
    <s v="Q1"/>
  </r>
  <r>
    <x v="50"/>
    <n v="311"/>
    <m/>
    <m/>
    <x v="1"/>
    <n v="-2.36"/>
    <x v="0"/>
    <s v="TS_735999102105588486.cons"/>
    <n v="2013"/>
    <s v="Q1"/>
  </r>
  <r>
    <x v="50"/>
    <n v="1157"/>
    <m/>
    <m/>
    <x v="2"/>
    <n v="-2.36"/>
    <x v="0"/>
    <s v="TS_735999102105575172.cons"/>
    <n v="2013"/>
    <s v="Q1"/>
  </r>
  <r>
    <x v="50"/>
    <n v="11774.28"/>
    <n v="4739.28"/>
    <n v="7035"/>
    <x v="3"/>
    <n v="-2.36"/>
    <x v="0"/>
    <s v="TS_735999102109247037.cons"/>
    <n v="2013"/>
    <s v="Q1"/>
  </r>
  <r>
    <x v="50"/>
    <n v="1095"/>
    <m/>
    <m/>
    <x v="4"/>
    <n v="-2.36"/>
    <x v="0"/>
    <s v="TS_735999102105562264.cons"/>
    <n v="2013"/>
    <s v="Q1"/>
  </r>
  <r>
    <x v="50"/>
    <m/>
    <m/>
    <m/>
    <x v="5"/>
    <n v="-2.36"/>
    <x v="1"/>
    <m/>
    <n v="2013"/>
    <s v="Q1"/>
  </r>
  <r>
    <x v="51"/>
    <n v="1263"/>
    <m/>
    <m/>
    <x v="0"/>
    <n v="4.8099999999999996"/>
    <x v="0"/>
    <s v="TS_735999102107036329.cons"/>
    <n v="2013"/>
    <s v="Q2"/>
  </r>
  <r>
    <x v="51"/>
    <n v="290"/>
    <m/>
    <m/>
    <x v="1"/>
    <n v="4.8099999999999996"/>
    <x v="0"/>
    <s v="TS_735999102105588486.cons"/>
    <n v="2013"/>
    <s v="Q2"/>
  </r>
  <r>
    <x v="51"/>
    <n v="1077"/>
    <m/>
    <m/>
    <x v="2"/>
    <n v="4.8099999999999996"/>
    <x v="0"/>
    <s v="TS_735999102105575172.cons"/>
    <n v="2013"/>
    <s v="Q2"/>
  </r>
  <r>
    <x v="51"/>
    <n v="9335.4"/>
    <m/>
    <n v="9335.4"/>
    <x v="3"/>
    <n v="4.8099999999999996"/>
    <x v="0"/>
    <s v="TS_735999102109247037.cons"/>
    <n v="2013"/>
    <s v="Q2"/>
  </r>
  <r>
    <x v="51"/>
    <n v="981"/>
    <m/>
    <m/>
    <x v="4"/>
    <n v="4.8099999999999996"/>
    <x v="0"/>
    <s v="TS_735999102105562264.cons"/>
    <n v="2013"/>
    <s v="Q2"/>
  </r>
  <r>
    <x v="51"/>
    <m/>
    <m/>
    <m/>
    <x v="5"/>
    <n v="4.8099999999999996"/>
    <x v="1"/>
    <m/>
    <n v="2013"/>
    <s v="Q2"/>
  </r>
  <r>
    <x v="52"/>
    <n v="1259"/>
    <m/>
    <m/>
    <x v="0"/>
    <n v="12.98"/>
    <x v="0"/>
    <s v="TS_735999102107036329.cons"/>
    <n v="2013"/>
    <s v="Q2"/>
  </r>
  <r>
    <x v="52"/>
    <n v="281"/>
    <m/>
    <m/>
    <x v="1"/>
    <n v="12.98"/>
    <x v="0"/>
    <s v="TS_735999102105588486.cons"/>
    <n v="2013"/>
    <s v="Q2"/>
  </r>
  <r>
    <x v="52"/>
    <n v="1114"/>
    <m/>
    <m/>
    <x v="2"/>
    <n v="12.98"/>
    <x v="0"/>
    <s v="TS_735999102105575172.cons"/>
    <n v="2013"/>
    <s v="Q2"/>
  </r>
  <r>
    <x v="52"/>
    <n v="7245.96"/>
    <m/>
    <n v="7245.96"/>
    <x v="3"/>
    <n v="12.98"/>
    <x v="0"/>
    <s v="TS_735999102109247037.cons"/>
    <n v="2013"/>
    <s v="Q2"/>
  </r>
  <r>
    <x v="52"/>
    <n v="836"/>
    <m/>
    <m/>
    <x v="4"/>
    <n v="12.98"/>
    <x v="0"/>
    <s v="TS_735999102105562264.cons"/>
    <n v="2013"/>
    <s v="Q2"/>
  </r>
  <r>
    <x v="52"/>
    <m/>
    <m/>
    <m/>
    <x v="5"/>
    <n v="12.98"/>
    <x v="1"/>
    <m/>
    <n v="2013"/>
    <s v="Q2"/>
  </r>
  <r>
    <x v="53"/>
    <n v="1155"/>
    <m/>
    <m/>
    <x v="0"/>
    <n v="16.41"/>
    <x v="0"/>
    <s v="TS_735999102107036329.cons"/>
    <n v="2013"/>
    <s v="Q2"/>
  </r>
  <r>
    <x v="53"/>
    <n v="264"/>
    <m/>
    <m/>
    <x v="1"/>
    <n v="16.41"/>
    <x v="0"/>
    <s v="TS_735999102105588486.cons"/>
    <n v="2013"/>
    <s v="Q2"/>
  </r>
  <r>
    <x v="53"/>
    <n v="941"/>
    <m/>
    <m/>
    <x v="2"/>
    <n v="16.41"/>
    <x v="0"/>
    <s v="TS_735999102105575172.cons"/>
    <n v="2013"/>
    <s v="Q2"/>
  </r>
  <r>
    <x v="53"/>
    <n v="4253.9399999999996"/>
    <m/>
    <n v="4253.9399999999996"/>
    <x v="3"/>
    <n v="16.41"/>
    <x v="0"/>
    <s v="TS_735999102109247037.cons"/>
    <n v="2013"/>
    <s v="Q2"/>
  </r>
  <r>
    <x v="53"/>
    <n v="724"/>
    <m/>
    <m/>
    <x v="4"/>
    <n v="16.41"/>
    <x v="0"/>
    <s v="TS_735999102105562264.cons"/>
    <n v="2013"/>
    <s v="Q2"/>
  </r>
  <r>
    <x v="53"/>
    <m/>
    <m/>
    <m/>
    <x v="5"/>
    <n v="16.41"/>
    <x v="1"/>
    <m/>
    <n v="2013"/>
    <s v="Q2"/>
  </r>
  <r>
    <x v="54"/>
    <n v="1023"/>
    <m/>
    <m/>
    <x v="0"/>
    <n v="18.29"/>
    <x v="0"/>
    <s v="TS_735999102107036329.cons"/>
    <n v="2013"/>
    <s v="Q3"/>
  </r>
  <r>
    <x v="54"/>
    <n v="265"/>
    <m/>
    <m/>
    <x v="1"/>
    <n v="18.29"/>
    <x v="0"/>
    <s v="TS_735999102105588486.cons"/>
    <n v="2013"/>
    <s v="Q3"/>
  </r>
  <r>
    <x v="54"/>
    <n v="811"/>
    <m/>
    <m/>
    <x v="2"/>
    <n v="18.29"/>
    <x v="0"/>
    <s v="TS_735999102105575172.cons"/>
    <n v="2013"/>
    <s v="Q3"/>
  </r>
  <r>
    <x v="54"/>
    <n v="2389.1999999999998"/>
    <m/>
    <n v="2389.1999999999998"/>
    <x v="3"/>
    <n v="18.29"/>
    <x v="0"/>
    <s v="TS_735999102109247037.cons"/>
    <n v="2013"/>
    <s v="Q3"/>
  </r>
  <r>
    <x v="54"/>
    <n v="756"/>
    <m/>
    <m/>
    <x v="4"/>
    <n v="18.29"/>
    <x v="0"/>
    <s v="TS_735999102105562264.cons"/>
    <n v="2013"/>
    <s v="Q3"/>
  </r>
  <r>
    <x v="54"/>
    <m/>
    <m/>
    <m/>
    <x v="5"/>
    <n v="18.29"/>
    <x v="1"/>
    <m/>
    <n v="2013"/>
    <s v="Q3"/>
  </r>
  <r>
    <x v="55"/>
    <n v="1026"/>
    <m/>
    <m/>
    <x v="0"/>
    <n v="17.7"/>
    <x v="0"/>
    <s v="TS_735999102107036329.cons"/>
    <n v="2013"/>
    <s v="Q3"/>
  </r>
  <r>
    <x v="55"/>
    <n v="295"/>
    <m/>
    <m/>
    <x v="1"/>
    <n v="17.7"/>
    <x v="0"/>
    <s v="TS_735999102105588486.cons"/>
    <n v="2013"/>
    <s v="Q3"/>
  </r>
  <r>
    <x v="55"/>
    <n v="928"/>
    <m/>
    <m/>
    <x v="2"/>
    <n v="17.7"/>
    <x v="0"/>
    <s v="TS_735999102105575172.cons"/>
    <n v="2013"/>
    <s v="Q3"/>
  </r>
  <r>
    <x v="55"/>
    <n v="3220.86"/>
    <m/>
    <n v="3220.86"/>
    <x v="3"/>
    <m/>
    <x v="0"/>
    <s v="TS_735999102109247037.cons"/>
    <n v="2013"/>
    <s v="Q3"/>
  </r>
  <r>
    <x v="55"/>
    <n v="825"/>
    <m/>
    <m/>
    <x v="4"/>
    <n v="17.7"/>
    <x v="0"/>
    <s v="TS_735999102105562264.cons"/>
    <n v="2013"/>
    <s v="Q3"/>
  </r>
  <r>
    <x v="55"/>
    <m/>
    <m/>
    <m/>
    <x v="5"/>
    <n v="17.7"/>
    <x v="1"/>
    <m/>
    <n v="2013"/>
    <s v="Q3"/>
  </r>
  <r>
    <x v="56"/>
    <n v="1202"/>
    <m/>
    <m/>
    <x v="0"/>
    <n v="12.76"/>
    <x v="0"/>
    <s v="TS_735999102107036329.cons"/>
    <n v="2013"/>
    <s v="Q3"/>
  </r>
  <r>
    <x v="56"/>
    <n v="312"/>
    <m/>
    <m/>
    <x v="1"/>
    <n v="12.76"/>
    <x v="0"/>
    <s v="TS_735999102105588486.cons"/>
    <n v="2013"/>
    <s v="Q3"/>
  </r>
  <r>
    <x v="56"/>
    <n v="986"/>
    <m/>
    <m/>
    <x v="2"/>
    <n v="12.76"/>
    <x v="0"/>
    <s v="TS_735999102105575172.cons"/>
    <n v="2013"/>
    <s v="Q3"/>
  </r>
  <r>
    <x v="56"/>
    <n v="5133.54"/>
    <m/>
    <n v="5133.54"/>
    <x v="3"/>
    <m/>
    <x v="0"/>
    <s v="TS_735999102109247037.cons"/>
    <n v="2013"/>
    <s v="Q3"/>
  </r>
  <r>
    <x v="56"/>
    <n v="963"/>
    <m/>
    <m/>
    <x v="4"/>
    <n v="12.76"/>
    <x v="0"/>
    <s v="TS_735999102105562264.cons"/>
    <n v="2013"/>
    <s v="Q3"/>
  </r>
  <r>
    <x v="56"/>
    <m/>
    <m/>
    <m/>
    <x v="5"/>
    <n v="12.76"/>
    <x v="1"/>
    <m/>
    <n v="2013"/>
    <s v="Q3"/>
  </r>
  <r>
    <x v="57"/>
    <n v="1208"/>
    <m/>
    <m/>
    <x v="0"/>
    <n v="8.64"/>
    <x v="0"/>
    <s v="TS_735999102107036329.cons"/>
    <n v="2013"/>
    <s v="Q4"/>
  </r>
  <r>
    <x v="57"/>
    <n v="350"/>
    <m/>
    <m/>
    <x v="1"/>
    <n v="8.64"/>
    <x v="0"/>
    <s v="TS_735999102105588486.cons"/>
    <n v="2013"/>
    <s v="Q4"/>
  </r>
  <r>
    <x v="57"/>
    <n v="1152"/>
    <m/>
    <m/>
    <x v="2"/>
    <n v="8.64"/>
    <x v="0"/>
    <s v="TS_735999102105575172.cons"/>
    <n v="2013"/>
    <s v="Q4"/>
  </r>
  <r>
    <x v="57"/>
    <n v="5480.82"/>
    <m/>
    <n v="5480.82"/>
    <x v="3"/>
    <m/>
    <x v="0"/>
    <s v="TS_735999102109247037.cons"/>
    <n v="2013"/>
    <s v="Q4"/>
  </r>
  <r>
    <x v="57"/>
    <n v="3643"/>
    <m/>
    <m/>
    <x v="4"/>
    <n v="8.64"/>
    <x v="0"/>
    <s v="TS_735999102105562264.cons"/>
    <n v="2013"/>
    <s v="Q4"/>
  </r>
  <r>
    <x v="57"/>
    <m/>
    <m/>
    <m/>
    <x v="5"/>
    <n v="8.64"/>
    <x v="1"/>
    <m/>
    <n v="2013"/>
    <s v="Q4"/>
  </r>
  <r>
    <x v="58"/>
    <n v="1267"/>
    <m/>
    <m/>
    <x v="0"/>
    <n v="4.3600000000000003"/>
    <x v="0"/>
    <s v="TS_735999102107036329.cons"/>
    <n v="2013"/>
    <s v="Q4"/>
  </r>
  <r>
    <x v="58"/>
    <n v="356"/>
    <m/>
    <m/>
    <x v="1"/>
    <n v="4.3600000000000003"/>
    <x v="0"/>
    <s v="TS_735999102105588486.cons"/>
    <n v="2013"/>
    <s v="Q4"/>
  </r>
  <r>
    <x v="58"/>
    <n v="1127"/>
    <m/>
    <m/>
    <x v="2"/>
    <n v="4.3600000000000003"/>
    <x v="0"/>
    <s v="TS_735999102105575172.cons"/>
    <n v="2013"/>
    <s v="Q4"/>
  </r>
  <r>
    <x v="58"/>
    <n v="6368.76"/>
    <n v="2841.84"/>
    <n v="3526.92"/>
    <x v="3"/>
    <m/>
    <x v="0"/>
    <s v="TS_735999102109247037.cons"/>
    <n v="2013"/>
    <s v="Q4"/>
  </r>
  <r>
    <x v="58"/>
    <n v="2101"/>
    <m/>
    <m/>
    <x v="4"/>
    <n v="4.3600000000000003"/>
    <x v="0"/>
    <s v="TS_735999102105562264.cons"/>
    <n v="2013"/>
    <s v="Q4"/>
  </r>
  <r>
    <x v="58"/>
    <m/>
    <m/>
    <m/>
    <x v="5"/>
    <n v="4.3600000000000003"/>
    <x v="1"/>
    <m/>
    <n v="2013"/>
    <s v="Q4"/>
  </r>
  <r>
    <x v="59"/>
    <n v="1599"/>
    <m/>
    <m/>
    <x v="0"/>
    <n v="3.33"/>
    <x v="0"/>
    <s v="TS_735999102107036329.cons"/>
    <n v="2013"/>
    <s v="Q4"/>
  </r>
  <r>
    <x v="59"/>
    <n v="644"/>
    <m/>
    <m/>
    <x v="1"/>
    <n v="3.33"/>
    <x v="0"/>
    <s v="TS_735999102105588486.cons"/>
    <n v="2013"/>
    <s v="Q4"/>
  </r>
  <r>
    <x v="59"/>
    <n v="1122"/>
    <m/>
    <m/>
    <x v="2"/>
    <n v="3.33"/>
    <x v="0"/>
    <s v="TS_735999102105575172.cons"/>
    <n v="2013"/>
    <s v="Q4"/>
  </r>
  <r>
    <x v="59"/>
    <n v="20273.16"/>
    <n v="7787.94"/>
    <n v="12485.22"/>
    <x v="3"/>
    <m/>
    <x v="0"/>
    <s v="TS_735999102109247037.cons"/>
    <n v="2013"/>
    <s v="Q4"/>
  </r>
  <r>
    <x v="59"/>
    <n v="1115"/>
    <m/>
    <m/>
    <x v="4"/>
    <n v="3.33"/>
    <x v="0"/>
    <s v="TS_735999102105562264.cons"/>
    <n v="2013"/>
    <s v="Q4"/>
  </r>
  <r>
    <x v="59"/>
    <m/>
    <m/>
    <m/>
    <x v="5"/>
    <n v="3.33"/>
    <x v="1"/>
    <m/>
    <n v="2013"/>
    <s v="Q4"/>
  </r>
  <r>
    <x v="60"/>
    <n v="1608"/>
    <m/>
    <m/>
    <x v="0"/>
    <n v="-1.46"/>
    <x v="0"/>
    <s v="TS_735999102107036329.cons"/>
    <n v="2014"/>
    <s v="Q1"/>
  </r>
  <r>
    <x v="60"/>
    <n v="471"/>
    <m/>
    <m/>
    <x v="1"/>
    <n v="-1.46"/>
    <x v="0"/>
    <s v="TS_735999102105588486.cons"/>
    <n v="2014"/>
    <s v="Q1"/>
  </r>
  <r>
    <x v="60"/>
    <n v="1404"/>
    <m/>
    <m/>
    <x v="2"/>
    <n v="-1.46"/>
    <x v="0"/>
    <s v="TS_735999102105575172.cons"/>
    <n v="2014"/>
    <s v="Q1"/>
  </r>
  <r>
    <x v="60"/>
    <n v="20263.38"/>
    <n v="9084.6"/>
    <n v="11178.78"/>
    <x v="3"/>
    <m/>
    <x v="0"/>
    <s v="TS_735999102109247037.cons"/>
    <n v="2014"/>
    <s v="Q1"/>
  </r>
  <r>
    <x v="60"/>
    <n v="1073"/>
    <m/>
    <m/>
    <x v="4"/>
    <n v="-1.46"/>
    <x v="0"/>
    <s v="TS_735999102105562264.cons"/>
    <n v="2014"/>
    <s v="Q1"/>
  </r>
  <r>
    <x v="60"/>
    <m/>
    <m/>
    <m/>
    <x v="5"/>
    <n v="-1.46"/>
    <x v="1"/>
    <m/>
    <n v="2014"/>
    <s v="Q1"/>
  </r>
  <r>
    <x v="61"/>
    <n v="1486"/>
    <m/>
    <m/>
    <x v="0"/>
    <n v="2.27"/>
    <x v="0"/>
    <s v="TS_735999102107036329.cons"/>
    <n v="2014"/>
    <s v="Q1"/>
  </r>
  <r>
    <x v="61"/>
    <n v="404"/>
    <m/>
    <m/>
    <x v="1"/>
    <n v="2.27"/>
    <x v="0"/>
    <s v="TS_735999102105588486.cons"/>
    <n v="2014"/>
    <s v="Q1"/>
  </r>
  <r>
    <x v="61"/>
    <n v="1098"/>
    <m/>
    <m/>
    <x v="2"/>
    <n v="2.27"/>
    <x v="0"/>
    <s v="TS_735999102105575172.cons"/>
    <n v="2014"/>
    <s v="Q1"/>
  </r>
  <r>
    <x v="61"/>
    <n v="17316.96"/>
    <n v="8260.98"/>
    <n v="9055.98"/>
    <x v="3"/>
    <m/>
    <x v="0"/>
    <s v="TS_735999102109247037.cons"/>
    <n v="2014"/>
    <s v="Q1"/>
  </r>
  <r>
    <x v="61"/>
    <n v="864"/>
    <m/>
    <m/>
    <x v="4"/>
    <n v="2.27"/>
    <x v="0"/>
    <s v="TS_735999102105562264.cons"/>
    <n v="2014"/>
    <s v="Q1"/>
  </r>
  <r>
    <x v="61"/>
    <m/>
    <m/>
    <m/>
    <x v="5"/>
    <n v="2.27"/>
    <x v="1"/>
    <m/>
    <n v="2014"/>
    <s v="Q1"/>
  </r>
  <r>
    <x v="62"/>
    <n v="1512"/>
    <m/>
    <m/>
    <x v="0"/>
    <n v="4.3600000000000003"/>
    <x v="0"/>
    <s v="TS_735999102107036329.cons"/>
    <n v="2014"/>
    <s v="Q1"/>
  </r>
  <r>
    <x v="62"/>
    <n v="387"/>
    <m/>
    <m/>
    <x v="1"/>
    <n v="4.3600000000000003"/>
    <x v="0"/>
    <s v="TS_735999102105588486.cons"/>
    <n v="2014"/>
    <s v="Q1"/>
  </r>
  <r>
    <x v="62"/>
    <n v="1219"/>
    <m/>
    <m/>
    <x v="2"/>
    <n v="4.3600000000000003"/>
    <x v="0"/>
    <s v="TS_735999102105575172.cons"/>
    <n v="2014"/>
    <s v="Q1"/>
  </r>
  <r>
    <x v="62"/>
    <n v="20303.28"/>
    <n v="9095.16"/>
    <n v="11208.12"/>
    <x v="3"/>
    <m/>
    <x v="0"/>
    <s v="TS_735999102109247037.cons"/>
    <n v="2014"/>
    <s v="Q1"/>
  </r>
  <r>
    <x v="62"/>
    <n v="912"/>
    <m/>
    <m/>
    <x v="4"/>
    <n v="4.3600000000000003"/>
    <x v="0"/>
    <s v="TS_735999102105562264.cons"/>
    <n v="2014"/>
    <s v="Q1"/>
  </r>
  <r>
    <x v="62"/>
    <m/>
    <m/>
    <m/>
    <x v="5"/>
    <n v="4.3600000000000003"/>
    <x v="1"/>
    <m/>
    <n v="2014"/>
    <s v="Q1"/>
  </r>
  <r>
    <x v="63"/>
    <n v="1221"/>
    <m/>
    <m/>
    <x v="0"/>
    <n v="7.3"/>
    <x v="0"/>
    <s v="TS_735999102107036329.cons"/>
    <n v="2014"/>
    <s v="Q2"/>
  </r>
  <r>
    <x v="63"/>
    <n v="332"/>
    <m/>
    <m/>
    <x v="1"/>
    <n v="7.3"/>
    <x v="0"/>
    <s v="TS_735999102105588486.cons"/>
    <n v="2014"/>
    <s v="Q2"/>
  </r>
  <r>
    <x v="63"/>
    <n v="1204"/>
    <m/>
    <m/>
    <x v="2"/>
    <n v="7.3"/>
    <x v="0"/>
    <s v="TS_735999102105575172.cons"/>
    <n v="2014"/>
    <s v="Q2"/>
  </r>
  <r>
    <x v="63"/>
    <n v="19315.86"/>
    <m/>
    <n v="19315.86"/>
    <x v="3"/>
    <m/>
    <x v="0"/>
    <s v="TS_735999102109247037.cons"/>
    <n v="2014"/>
    <s v="Q2"/>
  </r>
  <r>
    <x v="63"/>
    <n v="882"/>
    <m/>
    <m/>
    <x v="4"/>
    <n v="7.3"/>
    <x v="0"/>
    <s v="TS_735999102105562264.cons"/>
    <n v="2014"/>
    <s v="Q2"/>
  </r>
  <r>
    <x v="63"/>
    <m/>
    <m/>
    <m/>
    <x v="5"/>
    <n v="7.3"/>
    <x v="1"/>
    <m/>
    <n v="2014"/>
    <s v="Q2"/>
  </r>
  <r>
    <x v="64"/>
    <n v="1158"/>
    <m/>
    <m/>
    <x v="0"/>
    <n v="10.97"/>
    <x v="0"/>
    <s v="TS_735999102107036329.cons"/>
    <n v="2014"/>
    <s v="Q2"/>
  </r>
  <r>
    <x v="64"/>
    <n v="322"/>
    <m/>
    <m/>
    <x v="1"/>
    <n v="10.97"/>
    <x v="0"/>
    <s v="TS_735999102105588486.cons"/>
    <n v="2014"/>
    <s v="Q2"/>
  </r>
  <r>
    <x v="64"/>
    <n v="1371"/>
    <m/>
    <m/>
    <x v="2"/>
    <n v="10.97"/>
    <x v="0"/>
    <s v="TS_735999102105575172.cons"/>
    <n v="2014"/>
    <s v="Q2"/>
  </r>
  <r>
    <x v="64"/>
    <n v="14474.52"/>
    <m/>
    <n v="14474.52"/>
    <x v="3"/>
    <m/>
    <x v="0"/>
    <s v="TS_735999102109247037.cons"/>
    <n v="2014"/>
    <s v="Q2"/>
  </r>
  <r>
    <x v="64"/>
    <n v="4171"/>
    <m/>
    <m/>
    <x v="4"/>
    <n v="10.97"/>
    <x v="0"/>
    <s v="TS_735999102105562264.cons"/>
    <n v="2014"/>
    <s v="Q2"/>
  </r>
  <r>
    <x v="64"/>
    <m/>
    <m/>
    <m/>
    <x v="5"/>
    <n v="10.97"/>
    <x v="1"/>
    <m/>
    <n v="2014"/>
    <s v="Q2"/>
  </r>
  <r>
    <x v="65"/>
    <n v="953"/>
    <m/>
    <m/>
    <x v="0"/>
    <n v="14.11"/>
    <x v="0"/>
    <s v="TS_735999102107036329.cons"/>
    <n v="2014"/>
    <s v="Q2"/>
  </r>
  <r>
    <x v="65"/>
    <n v="284"/>
    <m/>
    <m/>
    <x v="1"/>
    <n v="14.11"/>
    <x v="0"/>
    <s v="TS_735999102105588486.cons"/>
    <n v="2014"/>
    <s v="Q2"/>
  </r>
  <r>
    <x v="65"/>
    <n v="1159"/>
    <m/>
    <m/>
    <x v="2"/>
    <n v="14.11"/>
    <x v="0"/>
    <s v="TS_735999102105575172.cons"/>
    <n v="2014"/>
    <s v="Q2"/>
  </r>
  <r>
    <x v="65"/>
    <n v="8129.76"/>
    <m/>
    <n v="8129.76"/>
    <x v="3"/>
    <n v="14.11"/>
    <x v="0"/>
    <s v="TS_735999102109247037.cons"/>
    <n v="2014"/>
    <s v="Q2"/>
  </r>
  <r>
    <x v="65"/>
    <n v="6201"/>
    <m/>
    <m/>
    <x v="4"/>
    <n v="14.11"/>
    <x v="0"/>
    <s v="TS_735999102105562264.cons"/>
    <n v="2014"/>
    <s v="Q2"/>
  </r>
  <r>
    <x v="65"/>
    <m/>
    <m/>
    <m/>
    <x v="5"/>
    <n v="14.11"/>
    <x v="1"/>
    <m/>
    <n v="2014"/>
    <s v="Q2"/>
  </r>
  <r>
    <x v="66"/>
    <n v="1029"/>
    <m/>
    <m/>
    <x v="0"/>
    <n v="20.67"/>
    <x v="0"/>
    <s v="TS_735999102107036329.cons"/>
    <n v="2014"/>
    <s v="Q3"/>
  </r>
  <r>
    <x v="66"/>
    <n v="296"/>
    <m/>
    <m/>
    <x v="1"/>
    <n v="20.67"/>
    <x v="0"/>
    <s v="TS_735999102105588486.cons"/>
    <n v="2014"/>
    <s v="Q3"/>
  </r>
  <r>
    <x v="66"/>
    <n v="966"/>
    <m/>
    <m/>
    <x v="2"/>
    <n v="20.67"/>
    <x v="0"/>
    <s v="TS_735999102105575172.cons"/>
    <n v="2014"/>
    <s v="Q3"/>
  </r>
  <r>
    <x v="66"/>
    <n v="2738.28"/>
    <m/>
    <n v="2738.28"/>
    <x v="3"/>
    <n v="20.67"/>
    <x v="0"/>
    <s v="TS_735999102109247037.cons"/>
    <n v="2014"/>
    <s v="Q3"/>
  </r>
  <r>
    <x v="66"/>
    <n v="5976"/>
    <m/>
    <m/>
    <x v="4"/>
    <n v="20.67"/>
    <x v="0"/>
    <s v="TS_735999102105562264.cons"/>
    <n v="2014"/>
    <s v="Q3"/>
  </r>
  <r>
    <x v="66"/>
    <m/>
    <m/>
    <m/>
    <x v="5"/>
    <n v="20.67"/>
    <x v="1"/>
    <m/>
    <n v="2014"/>
    <s v="Q3"/>
  </r>
  <r>
    <x v="67"/>
    <n v="1065"/>
    <m/>
    <m/>
    <x v="0"/>
    <m/>
    <x v="0"/>
    <s v="TS_735999102107036329.cons"/>
    <n v="2014"/>
    <s v="Q3"/>
  </r>
  <r>
    <x v="67"/>
    <n v="331"/>
    <m/>
    <m/>
    <x v="1"/>
    <m/>
    <x v="0"/>
    <s v="TS_735999102105588486.cons"/>
    <n v="2014"/>
    <s v="Q3"/>
  </r>
  <r>
    <x v="67"/>
    <n v="1050"/>
    <n v="17.39"/>
    <m/>
    <x v="2"/>
    <m/>
    <x v="0"/>
    <s v="TS_735999102105575172.cons"/>
    <n v="2014"/>
    <s v="Q3"/>
  </r>
  <r>
    <x v="67"/>
    <n v="5037.3599999999997"/>
    <m/>
    <n v="5037.3599999999997"/>
    <x v="3"/>
    <m/>
    <x v="0"/>
    <s v="TS_735999102109247037.cons"/>
    <n v="2014"/>
    <s v="Q3"/>
  </r>
  <r>
    <x v="67"/>
    <n v="6177"/>
    <m/>
    <m/>
    <x v="4"/>
    <n v="17.39"/>
    <x v="0"/>
    <s v="TS_735999102105562264.cons"/>
    <n v="2014"/>
    <s v="Q3"/>
  </r>
  <r>
    <x v="67"/>
    <m/>
    <m/>
    <m/>
    <x v="5"/>
    <n v="17.39"/>
    <x v="1"/>
    <m/>
    <n v="2014"/>
    <s v="Q3"/>
  </r>
  <r>
    <x v="68"/>
    <n v="1016"/>
    <m/>
    <m/>
    <x v="0"/>
    <m/>
    <x v="0"/>
    <s v="TS_735999102107036329.cons"/>
    <n v="2014"/>
    <s v="Q3"/>
  </r>
  <r>
    <x v="68"/>
    <n v="350"/>
    <m/>
    <m/>
    <x v="1"/>
    <m/>
    <x v="0"/>
    <s v="TS_735999102105588486.cons"/>
    <n v="2014"/>
    <s v="Q3"/>
  </r>
  <r>
    <x v="68"/>
    <n v="1043"/>
    <n v="13.35"/>
    <m/>
    <x v="2"/>
    <m/>
    <x v="0"/>
    <s v="TS_735999102105575172.cons"/>
    <n v="2014"/>
    <s v="Q3"/>
  </r>
  <r>
    <x v="68"/>
    <n v="8285.58"/>
    <m/>
    <n v="8285.58"/>
    <x v="3"/>
    <m/>
    <x v="0"/>
    <s v="TS_735999102109247037.cons"/>
    <n v="2014"/>
    <s v="Q3"/>
  </r>
  <r>
    <x v="68"/>
    <n v="5560"/>
    <m/>
    <m/>
    <x v="4"/>
    <n v="13.35"/>
    <x v="0"/>
    <s v="TS_735999102105562264.cons"/>
    <n v="2014"/>
    <s v="Q3"/>
  </r>
  <r>
    <x v="68"/>
    <m/>
    <m/>
    <m/>
    <x v="5"/>
    <n v="13.35"/>
    <x v="1"/>
    <m/>
    <n v="2014"/>
    <s v="Q3"/>
  </r>
  <r>
    <x v="69"/>
    <n v="1513"/>
    <m/>
    <m/>
    <x v="0"/>
    <m/>
    <x v="0"/>
    <s v="TS_735999102107036329.cons"/>
    <n v="2014"/>
    <s v="Q4"/>
  </r>
  <r>
    <x v="69"/>
    <n v="415"/>
    <m/>
    <m/>
    <x v="1"/>
    <m/>
    <x v="0"/>
    <s v="TS_735999102105588486.cons"/>
    <n v="2014"/>
    <s v="Q4"/>
  </r>
  <r>
    <x v="69"/>
    <n v="1171"/>
    <n v="9.3699999999999992"/>
    <m/>
    <x v="2"/>
    <m/>
    <x v="0"/>
    <s v="TS_735999102105575172.cons"/>
    <n v="2014"/>
    <s v="Q4"/>
  </r>
  <r>
    <x v="69"/>
    <n v="9327.9"/>
    <m/>
    <n v="9327.9"/>
    <x v="3"/>
    <m/>
    <x v="0"/>
    <s v="TS_735999102109247037.cons"/>
    <n v="2014"/>
    <s v="Q4"/>
  </r>
  <r>
    <x v="69"/>
    <n v="4638"/>
    <m/>
    <m/>
    <x v="4"/>
    <n v="9.3699999999999992"/>
    <x v="0"/>
    <s v="TS_735999102105562264.cons"/>
    <n v="2014"/>
    <s v="Q4"/>
  </r>
  <r>
    <x v="69"/>
    <m/>
    <m/>
    <m/>
    <x v="5"/>
    <n v="9.3699999999999992"/>
    <x v="1"/>
    <m/>
    <n v="2014"/>
    <s v="Q4"/>
  </r>
  <r>
    <x v="70"/>
    <n v="1580"/>
    <m/>
    <m/>
    <x v="0"/>
    <m/>
    <x v="0"/>
    <s v="TS_735999102107036329.cons"/>
    <n v="2014"/>
    <s v="Q4"/>
  </r>
  <r>
    <x v="70"/>
    <n v="451"/>
    <m/>
    <m/>
    <x v="1"/>
    <m/>
    <x v="0"/>
    <s v="TS_735999102105588486.cons"/>
    <n v="2014"/>
    <s v="Q4"/>
  </r>
  <r>
    <x v="70"/>
    <n v="1069"/>
    <n v="5.48"/>
    <m/>
    <x v="2"/>
    <m/>
    <x v="0"/>
    <s v="TS_735999102105575172.cons"/>
    <n v="2014"/>
    <s v="Q4"/>
  </r>
  <r>
    <x v="70"/>
    <n v="9577.92"/>
    <n v="4281.6000000000004"/>
    <n v="5296.32"/>
    <x v="3"/>
    <m/>
    <x v="0"/>
    <s v="TS_735999102109247037.cons"/>
    <n v="2014"/>
    <s v="Q4"/>
  </r>
  <r>
    <x v="70"/>
    <n v="1512"/>
    <m/>
    <m/>
    <x v="4"/>
    <n v="5.48"/>
    <x v="0"/>
    <s v="TS_735999102105562264.cons"/>
    <n v="2014"/>
    <s v="Q4"/>
  </r>
  <r>
    <x v="70"/>
    <m/>
    <m/>
    <m/>
    <x v="5"/>
    <n v="5.48"/>
    <x v="1"/>
    <m/>
    <n v="2014"/>
    <s v="Q4"/>
  </r>
  <r>
    <x v="71"/>
    <n v="1605"/>
    <m/>
    <m/>
    <x v="0"/>
    <m/>
    <x v="0"/>
    <s v="TS_735999102107036329.cons"/>
    <n v="2014"/>
    <s v="Q4"/>
  </r>
  <r>
    <x v="71"/>
    <n v="467"/>
    <m/>
    <m/>
    <x v="1"/>
    <m/>
    <x v="0"/>
    <s v="TS_735999102105588486.cons"/>
    <n v="2014"/>
    <s v="Q4"/>
  </r>
  <r>
    <x v="71"/>
    <n v="1031"/>
    <n v="0.42"/>
    <m/>
    <x v="2"/>
    <m/>
    <x v="0"/>
    <s v="TS_735999102105575172.cons"/>
    <n v="2014"/>
    <s v="Q4"/>
  </r>
  <r>
    <x v="71"/>
    <n v="14220.96"/>
    <n v="5174.82"/>
    <n v="9046.14"/>
    <x v="3"/>
    <m/>
    <x v="0"/>
    <s v="TS_735999102109247037.cons"/>
    <n v="2014"/>
    <s v="Q4"/>
  </r>
  <r>
    <x v="71"/>
    <n v="1446"/>
    <m/>
    <m/>
    <x v="4"/>
    <n v="0.42"/>
    <x v="0"/>
    <s v="TS_735999102105562264.cons"/>
    <n v="2014"/>
    <s v="Q4"/>
  </r>
  <r>
    <x v="71"/>
    <m/>
    <m/>
    <m/>
    <x v="5"/>
    <n v="0.42"/>
    <x v="1"/>
    <m/>
    <n v="2014"/>
    <s v="Q4"/>
  </r>
  <r>
    <x v="72"/>
    <n v="1596"/>
    <m/>
    <m/>
    <x v="0"/>
    <m/>
    <x v="0"/>
    <s v="TS_735999102107036329.cons"/>
    <n v="2015"/>
    <s v="Q1"/>
  </r>
  <r>
    <x v="72"/>
    <n v="456"/>
    <m/>
    <m/>
    <x v="1"/>
    <m/>
    <x v="0"/>
    <s v="TS_735999102105588486.cons"/>
    <n v="2015"/>
    <s v="Q1"/>
  </r>
  <r>
    <x v="72"/>
    <n v="1124"/>
    <m/>
    <m/>
    <x v="2"/>
    <m/>
    <x v="0"/>
    <s v="TS_735999102105575172.cons"/>
    <n v="2015"/>
    <s v="Q1"/>
  </r>
  <r>
    <x v="72"/>
    <n v="19989.18"/>
    <n v="8608.44"/>
    <n v="11380.74"/>
    <x v="3"/>
    <m/>
    <x v="0"/>
    <s v="TS_735999102109247037.cons"/>
    <n v="2015"/>
    <s v="Q1"/>
  </r>
  <r>
    <x v="72"/>
    <n v="1207"/>
    <m/>
    <m/>
    <x v="4"/>
    <n v="0.9"/>
    <x v="0"/>
    <s v="TS_735999102105562264.cons"/>
    <n v="2015"/>
    <s v="Q1"/>
  </r>
  <r>
    <x v="72"/>
    <m/>
    <m/>
    <m/>
    <x v="5"/>
    <n v="0.9"/>
    <x v="1"/>
    <m/>
    <n v="2015"/>
    <s v="Q1"/>
  </r>
  <r>
    <x v="73"/>
    <n v="1463"/>
    <m/>
    <m/>
    <x v="0"/>
    <m/>
    <x v="0"/>
    <s v="TS_735999102107036329.cons"/>
    <n v="2015"/>
    <s v="Q1"/>
  </r>
  <r>
    <x v="73"/>
    <n v="370"/>
    <m/>
    <m/>
    <x v="1"/>
    <m/>
    <x v="0"/>
    <s v="TS_735999102105588486.cons"/>
    <n v="2015"/>
    <s v="Q1"/>
  </r>
  <r>
    <x v="73"/>
    <n v="1101"/>
    <m/>
    <m/>
    <x v="2"/>
    <m/>
    <x v="0"/>
    <s v="TS_735999102105575172.cons"/>
    <n v="2015"/>
    <s v="Q1"/>
  </r>
  <r>
    <x v="73"/>
    <n v="18101.52"/>
    <n v="8593.98"/>
    <n v="9507.5400000000009"/>
    <x v="3"/>
    <m/>
    <x v="0"/>
    <s v="TS_735999102109247037.cons"/>
    <n v="2015"/>
    <s v="Q1"/>
  </r>
  <r>
    <x v="73"/>
    <n v="1137"/>
    <m/>
    <m/>
    <x v="4"/>
    <n v="1.26"/>
    <x v="0"/>
    <s v="TS_735999102105562264.cons"/>
    <n v="2015"/>
    <s v="Q1"/>
  </r>
  <r>
    <x v="73"/>
    <m/>
    <m/>
    <m/>
    <x v="5"/>
    <n v="1.26"/>
    <x v="1"/>
    <m/>
    <n v="2015"/>
    <s v="Q1"/>
  </r>
  <r>
    <x v="74"/>
    <n v="1467"/>
    <m/>
    <m/>
    <x v="0"/>
    <m/>
    <x v="0"/>
    <s v="TS_735999102107036329.cons"/>
    <n v="2015"/>
    <s v="Q1"/>
  </r>
  <r>
    <x v="74"/>
    <n v="372"/>
    <m/>
    <m/>
    <x v="1"/>
    <m/>
    <x v="0"/>
    <s v="TS_735999102105588486.cons"/>
    <n v="2015"/>
    <s v="Q1"/>
  </r>
  <r>
    <x v="74"/>
    <n v="1037"/>
    <m/>
    <m/>
    <x v="2"/>
    <m/>
    <x v="0"/>
    <s v="TS_735999102105575172.cons"/>
    <n v="2015"/>
    <s v="Q1"/>
  </r>
  <r>
    <x v="74"/>
    <n v="19629.72"/>
    <n v="9275.16"/>
    <n v="10354.56"/>
    <x v="3"/>
    <m/>
    <x v="0"/>
    <s v="TS_735999102109247037.cons"/>
    <n v="2015"/>
    <s v="Q1"/>
  </r>
  <r>
    <x v="74"/>
    <n v="1094"/>
    <m/>
    <m/>
    <x v="4"/>
    <n v="3.68"/>
    <x v="0"/>
    <s v="TS_735999102105562264.cons"/>
    <n v="2015"/>
    <s v="Q1"/>
  </r>
  <r>
    <x v="74"/>
    <m/>
    <m/>
    <m/>
    <x v="5"/>
    <n v="3.68"/>
    <x v="1"/>
    <m/>
    <n v="2015"/>
    <s v="Q1"/>
  </r>
  <r>
    <x v="75"/>
    <n v="1236"/>
    <m/>
    <m/>
    <x v="0"/>
    <m/>
    <x v="0"/>
    <s v="TS_735999102107036329.cons"/>
    <n v="2015"/>
    <s v="Q2"/>
  </r>
  <r>
    <x v="75"/>
    <n v="326"/>
    <m/>
    <m/>
    <x v="1"/>
    <m/>
    <x v="0"/>
    <s v="TS_735999102105588486.cons"/>
    <n v="2015"/>
    <s v="Q2"/>
  </r>
  <r>
    <x v="75"/>
    <n v="931"/>
    <m/>
    <m/>
    <x v="2"/>
    <m/>
    <x v="0"/>
    <s v="TS_735999102105575172.cons"/>
    <n v="2015"/>
    <s v="Q2"/>
  </r>
  <r>
    <x v="75"/>
    <n v="19433.46"/>
    <m/>
    <n v="19433.46"/>
    <x v="3"/>
    <m/>
    <x v="0"/>
    <s v="TS_735999102109247037.cons"/>
    <n v="2015"/>
    <s v="Q2"/>
  </r>
  <r>
    <x v="75"/>
    <n v="833"/>
    <m/>
    <m/>
    <x v="4"/>
    <n v="7.1"/>
    <x v="0"/>
    <s v="TS_735999102105562264.cons"/>
    <n v="2015"/>
    <s v="Q2"/>
  </r>
  <r>
    <x v="75"/>
    <m/>
    <m/>
    <m/>
    <x v="5"/>
    <n v="7.1"/>
    <x v="1"/>
    <m/>
    <n v="2015"/>
    <s v="Q2"/>
  </r>
  <r>
    <x v="76"/>
    <n v="1372"/>
    <m/>
    <m/>
    <x v="0"/>
    <m/>
    <x v="0"/>
    <s v="TS_735999102107036329.cons"/>
    <n v="2015"/>
    <s v="Q2"/>
  </r>
  <r>
    <x v="76"/>
    <n v="318"/>
    <m/>
    <m/>
    <x v="1"/>
    <m/>
    <x v="0"/>
    <s v="TS_735999102105588486.cons"/>
    <n v="2015"/>
    <s v="Q2"/>
  </r>
  <r>
    <x v="76"/>
    <n v="963"/>
    <m/>
    <m/>
    <x v="2"/>
    <m/>
    <x v="0"/>
    <s v="TS_735999102105575172.cons"/>
    <n v="2015"/>
    <s v="Q2"/>
  </r>
  <r>
    <x v="76"/>
    <n v="17303.46"/>
    <m/>
    <n v="17303.46"/>
    <x v="3"/>
    <m/>
    <x v="0"/>
    <s v="TS_735999102109247037.cons"/>
    <n v="2015"/>
    <s v="Q2"/>
  </r>
  <r>
    <x v="76"/>
    <n v="2759"/>
    <m/>
    <m/>
    <x v="4"/>
    <n v="10.11"/>
    <x v="0"/>
    <s v="TS_735999102105562264.cons"/>
    <n v="2015"/>
    <s v="Q2"/>
  </r>
  <r>
    <x v="76"/>
    <m/>
    <m/>
    <m/>
    <x v="5"/>
    <n v="10.11"/>
    <x v="1"/>
    <m/>
    <n v="2015"/>
    <s v="Q2"/>
  </r>
  <r>
    <x v="77"/>
    <n v="1164"/>
    <m/>
    <m/>
    <x v="0"/>
    <m/>
    <x v="0"/>
    <s v="TS_735999102107036329.cons"/>
    <n v="2015"/>
    <s v="Q2"/>
  </r>
  <r>
    <x v="77"/>
    <n v="291"/>
    <m/>
    <m/>
    <x v="1"/>
    <m/>
    <x v="0"/>
    <s v="TS_735999102105588486.cons"/>
    <n v="2015"/>
    <s v="Q2"/>
  </r>
  <r>
    <x v="77"/>
    <n v="865"/>
    <m/>
    <m/>
    <x v="2"/>
    <m/>
    <x v="0"/>
    <s v="TS_735999102105575172.cons"/>
    <n v="2015"/>
    <s v="Q2"/>
  </r>
  <r>
    <x v="77"/>
    <n v="9860.8799999999992"/>
    <m/>
    <n v="9860.8799999999992"/>
    <x v="3"/>
    <m/>
    <x v="0"/>
    <s v="TS_735999102109247037.cons"/>
    <n v="2015"/>
    <s v="Q2"/>
  </r>
  <r>
    <x v="77"/>
    <n v="5094"/>
    <m/>
    <m/>
    <x v="4"/>
    <n v="14.46"/>
    <x v="0"/>
    <s v="TS_735999102105562264.cons"/>
    <n v="2015"/>
    <s v="Q2"/>
  </r>
  <r>
    <x v="77"/>
    <m/>
    <m/>
    <m/>
    <x v="5"/>
    <n v="14.46"/>
    <x v="1"/>
    <m/>
    <n v="2015"/>
    <s v="Q2"/>
  </r>
  <r>
    <x v="78"/>
    <n v="1126"/>
    <m/>
    <m/>
    <x v="0"/>
    <m/>
    <x v="0"/>
    <s v="TS_735999102107036329.cons"/>
    <n v="2015"/>
    <s v="Q3"/>
  </r>
  <r>
    <x v="78"/>
    <n v="299"/>
    <m/>
    <m/>
    <x v="1"/>
    <m/>
    <x v="0"/>
    <s v="TS_735999102105588486.cons"/>
    <n v="2015"/>
    <s v="Q3"/>
  </r>
  <r>
    <x v="78"/>
    <n v="810"/>
    <m/>
    <m/>
    <x v="2"/>
    <m/>
    <x v="0"/>
    <s v="TS_735999102105575172.cons"/>
    <n v="2015"/>
    <s v="Q3"/>
  </r>
  <r>
    <x v="78"/>
    <n v="6595.14"/>
    <m/>
    <n v="6595.14"/>
    <x v="3"/>
    <m/>
    <x v="0"/>
    <s v="TS_735999102109247037.cons"/>
    <n v="2015"/>
    <s v="Q3"/>
  </r>
  <r>
    <x v="78"/>
    <n v="5236"/>
    <m/>
    <m/>
    <x v="4"/>
    <n v="16.96"/>
    <x v="0"/>
    <s v="TS_735999102105562264.cons"/>
    <n v="2015"/>
    <s v="Q3"/>
  </r>
  <r>
    <x v="78"/>
    <m/>
    <m/>
    <m/>
    <x v="5"/>
    <n v="16.96"/>
    <x v="1"/>
    <m/>
    <n v="2015"/>
    <s v="Q3"/>
  </r>
  <r>
    <x v="79"/>
    <n v="1153"/>
    <m/>
    <m/>
    <x v="0"/>
    <m/>
    <x v="0"/>
    <s v="TS_735999102107036329.cons"/>
    <n v="2015"/>
    <s v="Q3"/>
  </r>
  <r>
    <x v="79"/>
    <n v="325"/>
    <m/>
    <m/>
    <x v="1"/>
    <m/>
    <x v="0"/>
    <s v="TS_735999102105588486.cons"/>
    <n v="2015"/>
    <s v="Q3"/>
  </r>
  <r>
    <x v="79"/>
    <n v="879"/>
    <m/>
    <m/>
    <x v="2"/>
    <m/>
    <x v="0"/>
    <s v="TS_735999102105575172.cons"/>
    <n v="2015"/>
    <s v="Q3"/>
  </r>
  <r>
    <x v="79"/>
    <n v="5067.72"/>
    <m/>
    <n v="5067.72"/>
    <x v="3"/>
    <m/>
    <x v="0"/>
    <s v="TS_735999102109247037.cons"/>
    <n v="2015"/>
    <s v="Q3"/>
  </r>
  <r>
    <x v="79"/>
    <n v="5332"/>
    <m/>
    <m/>
    <x v="4"/>
    <n v="17.989999999999998"/>
    <x v="0"/>
    <s v="TS_735999102105562264.cons"/>
    <n v="2015"/>
    <s v="Q3"/>
  </r>
  <r>
    <x v="79"/>
    <m/>
    <m/>
    <m/>
    <x v="5"/>
    <n v="17.989999999999998"/>
    <x v="1"/>
    <m/>
    <n v="2015"/>
    <s v="Q3"/>
  </r>
  <r>
    <x v="80"/>
    <n v="1226"/>
    <m/>
    <m/>
    <x v="0"/>
    <m/>
    <x v="0"/>
    <s v="TS_735999102107036329.cons"/>
    <n v="2015"/>
    <s v="Q3"/>
  </r>
  <r>
    <x v="80"/>
    <n v="371"/>
    <m/>
    <m/>
    <x v="1"/>
    <m/>
    <x v="0"/>
    <s v="TS_735999102105588486.cons"/>
    <n v="2015"/>
    <s v="Q3"/>
  </r>
  <r>
    <x v="80"/>
    <n v="922"/>
    <m/>
    <m/>
    <x v="2"/>
    <m/>
    <x v="0"/>
    <s v="TS_735999102105575172.cons"/>
    <n v="2015"/>
    <s v="Q3"/>
  </r>
  <r>
    <x v="80"/>
    <n v="12051.6"/>
    <m/>
    <n v="12051.6"/>
    <x v="3"/>
    <m/>
    <x v="0"/>
    <s v="TS_735999102109247037.cons"/>
    <n v="2015"/>
    <s v="Q3"/>
  </r>
  <r>
    <x v="80"/>
    <n v="5046"/>
    <m/>
    <m/>
    <x v="4"/>
    <n v="13.37"/>
    <x v="0"/>
    <s v="TS_735999102105562264.cons"/>
    <n v="2015"/>
    <s v="Q3"/>
  </r>
  <r>
    <x v="80"/>
    <m/>
    <m/>
    <m/>
    <x v="5"/>
    <n v="13.37"/>
    <x v="1"/>
    <m/>
    <n v="2015"/>
    <s v="Q3"/>
  </r>
  <r>
    <x v="81"/>
    <n v="1400"/>
    <m/>
    <m/>
    <x v="0"/>
    <m/>
    <x v="0"/>
    <s v="TS_735999102107036329.cons"/>
    <n v="2015"/>
    <s v="Q4"/>
  </r>
  <r>
    <x v="81"/>
    <n v="421"/>
    <m/>
    <m/>
    <x v="1"/>
    <m/>
    <x v="0"/>
    <s v="TS_735999102105588486.cons"/>
    <n v="2015"/>
    <s v="Q4"/>
  </r>
  <r>
    <x v="81"/>
    <n v="920"/>
    <m/>
    <m/>
    <x v="2"/>
    <m/>
    <x v="0"/>
    <s v="TS_735999102105575172.cons"/>
    <n v="2015"/>
    <s v="Q4"/>
  </r>
  <r>
    <x v="81"/>
    <n v="20293.68"/>
    <m/>
    <n v="20293.68"/>
    <x v="3"/>
    <m/>
    <x v="0"/>
    <s v="TS_735999102109247037.cons"/>
    <n v="2015"/>
    <s v="Q4"/>
  </r>
  <r>
    <x v="81"/>
    <n v="1853"/>
    <m/>
    <m/>
    <x v="4"/>
    <n v="8.07"/>
    <x v="0"/>
    <s v="TS_735999102105562264.cons"/>
    <n v="2015"/>
    <s v="Q4"/>
  </r>
  <r>
    <x v="81"/>
    <m/>
    <m/>
    <m/>
    <x v="5"/>
    <n v="8.07"/>
    <x v="1"/>
    <m/>
    <n v="2015"/>
    <s v="Q4"/>
  </r>
  <r>
    <x v="82"/>
    <n v="1403"/>
    <m/>
    <m/>
    <x v="0"/>
    <m/>
    <x v="0"/>
    <s v="TS_735999102107036329.cons"/>
    <n v="2015"/>
    <s v="Q4"/>
  </r>
  <r>
    <x v="82"/>
    <n v="470"/>
    <m/>
    <m/>
    <x v="1"/>
    <m/>
    <x v="0"/>
    <s v="TS_735999102105588486.cons"/>
    <n v="2015"/>
    <s v="Q4"/>
  </r>
  <r>
    <x v="82"/>
    <n v="957"/>
    <m/>
    <m/>
    <x v="2"/>
    <m/>
    <x v="0"/>
    <s v="TS_735999102105575172.cons"/>
    <n v="2015"/>
    <s v="Q4"/>
  </r>
  <r>
    <x v="82"/>
    <n v="19316.22"/>
    <m/>
    <n v="19316.22"/>
    <x v="3"/>
    <m/>
    <x v="0"/>
    <s v="TS_735999102109247037.cons"/>
    <n v="2015"/>
    <s v="Q4"/>
  </r>
  <r>
    <x v="82"/>
    <n v="926"/>
    <m/>
    <m/>
    <x v="4"/>
    <n v="4.99"/>
    <x v="0"/>
    <s v="TS_735999102105562264.cons"/>
    <n v="2015"/>
    <s v="Q4"/>
  </r>
  <r>
    <x v="82"/>
    <m/>
    <m/>
    <m/>
    <x v="5"/>
    <n v="4.99"/>
    <x v="1"/>
    <m/>
    <n v="2015"/>
    <s v="Q4"/>
  </r>
  <r>
    <x v="83"/>
    <n v="1705"/>
    <m/>
    <m/>
    <x v="0"/>
    <m/>
    <x v="0"/>
    <s v="TS_735999102107036329.cons"/>
    <n v="2015"/>
    <s v="Q4"/>
  </r>
  <r>
    <x v="83"/>
    <n v="496"/>
    <m/>
    <m/>
    <x v="1"/>
    <m/>
    <x v="0"/>
    <s v="TS_735999102105588486.cons"/>
    <n v="2015"/>
    <s v="Q4"/>
  </r>
  <r>
    <x v="83"/>
    <n v="1016"/>
    <m/>
    <m/>
    <x v="2"/>
    <m/>
    <x v="0"/>
    <s v="TS_735999102105575172.cons"/>
    <n v="2015"/>
    <s v="Q4"/>
  </r>
  <r>
    <x v="83"/>
    <n v="20093.04"/>
    <n v="8559.66"/>
    <n v="11533.38"/>
    <x v="3"/>
    <m/>
    <x v="0"/>
    <s v="TS_735999102109247037.cons"/>
    <n v="2015"/>
    <s v="Q4"/>
  </r>
  <r>
    <x v="83"/>
    <n v="1049"/>
    <m/>
    <m/>
    <x v="4"/>
    <n v="4.07"/>
    <x v="0"/>
    <s v="TS_735999102105562264.cons"/>
    <n v="2015"/>
    <s v="Q4"/>
  </r>
  <r>
    <x v="83"/>
    <m/>
    <m/>
    <m/>
    <x v="5"/>
    <n v="4.07"/>
    <x v="1"/>
    <m/>
    <n v="2015"/>
    <s v="Q4"/>
  </r>
  <r>
    <x v="84"/>
    <n v="1973"/>
    <m/>
    <m/>
    <x v="0"/>
    <m/>
    <x v="0"/>
    <s v="TS_735999102107036329.cons"/>
    <n v="2016"/>
    <s v="Q1"/>
  </r>
  <r>
    <x v="84"/>
    <n v="491"/>
    <m/>
    <m/>
    <x v="1"/>
    <m/>
    <x v="0"/>
    <s v="TS_735999102105588486.cons"/>
    <n v="2016"/>
    <s v="Q1"/>
  </r>
  <r>
    <x v="84"/>
    <n v="1165"/>
    <m/>
    <m/>
    <x v="2"/>
    <m/>
    <x v="0"/>
    <s v="TS_735999102105575172.cons"/>
    <n v="2016"/>
    <s v="Q1"/>
  </r>
  <r>
    <x v="84"/>
    <n v="19902.96"/>
    <n v="8083.5"/>
    <n v="11819.46"/>
    <x v="3"/>
    <m/>
    <x v="0"/>
    <s v="TS_735999102109247037.cons"/>
    <n v="2016"/>
    <s v="Q1"/>
  </r>
  <r>
    <x v="84"/>
    <n v="1003"/>
    <m/>
    <m/>
    <x v="4"/>
    <n v="-4.0999999999999996"/>
    <x v="0"/>
    <s v="TS_735999102105562264.cons"/>
    <n v="2016"/>
    <s v="Q1"/>
  </r>
  <r>
    <x v="84"/>
    <m/>
    <m/>
    <m/>
    <x v="5"/>
    <n v="-4.0999999999999996"/>
    <x v="1"/>
    <m/>
    <n v="2016"/>
    <s v="Q1"/>
  </r>
  <r>
    <x v="85"/>
    <n v="1612"/>
    <m/>
    <m/>
    <x v="0"/>
    <m/>
    <x v="0"/>
    <s v="TS_735999102107036329.cons"/>
    <n v="2016"/>
    <s v="Q1"/>
  </r>
  <r>
    <x v="85"/>
    <n v="405"/>
    <m/>
    <m/>
    <x v="1"/>
    <m/>
    <x v="0"/>
    <s v="TS_735999102105588486.cons"/>
    <n v="2016"/>
    <s v="Q1"/>
  </r>
  <r>
    <x v="85"/>
    <n v="977"/>
    <m/>
    <m/>
    <x v="2"/>
    <m/>
    <x v="0"/>
    <s v="TS_735999102105575172.cons"/>
    <n v="2016"/>
    <s v="Q1"/>
  </r>
  <r>
    <x v="85"/>
    <n v="18266.46"/>
    <n v="8759.0400000000009"/>
    <n v="9507.42"/>
    <x v="3"/>
    <m/>
    <x v="0"/>
    <s v="TS_735999102109247037.cons"/>
    <n v="2016"/>
    <s v="Q1"/>
  </r>
  <r>
    <x v="85"/>
    <n v="883"/>
    <m/>
    <m/>
    <x v="4"/>
    <n v="0.45"/>
    <x v="0"/>
    <s v="TS_735999102105562264.cons"/>
    <n v="2016"/>
    <s v="Q1"/>
  </r>
  <r>
    <x v="85"/>
    <m/>
    <m/>
    <m/>
    <x v="5"/>
    <n v="0.45"/>
    <x v="1"/>
    <m/>
    <n v="2016"/>
    <s v="Q1"/>
  </r>
  <r>
    <x v="86"/>
    <n v="1603"/>
    <m/>
    <m/>
    <x v="0"/>
    <m/>
    <x v="0"/>
    <s v="TS_735999102107036329.cons"/>
    <n v="2016"/>
    <s v="Q1"/>
  </r>
  <r>
    <x v="86"/>
    <n v="385"/>
    <m/>
    <m/>
    <x v="1"/>
    <m/>
    <x v="0"/>
    <s v="TS_735999102105588486.cons"/>
    <n v="2016"/>
    <s v="Q1"/>
  </r>
  <r>
    <x v="86"/>
    <n v="862"/>
    <m/>
    <m/>
    <x v="2"/>
    <m/>
    <x v="0"/>
    <s v="TS_735999102105575172.cons"/>
    <n v="2016"/>
    <s v="Q1"/>
  </r>
  <r>
    <x v="86"/>
    <n v="18662.28"/>
    <n v="7188.78"/>
    <n v="11473.5"/>
    <x v="3"/>
    <n v="3.11"/>
    <x v="0"/>
    <s v="TS_735999102109247037.cons"/>
    <n v="2016"/>
    <s v="Q1"/>
  </r>
  <r>
    <x v="86"/>
    <n v="946"/>
    <m/>
    <m/>
    <x v="4"/>
    <n v="3.11"/>
    <x v="0"/>
    <s v="TS_735999102105562264.cons"/>
    <n v="2016"/>
    <s v="Q1"/>
  </r>
  <r>
    <x v="86"/>
    <m/>
    <m/>
    <m/>
    <x v="5"/>
    <n v="3.11"/>
    <x v="1"/>
    <m/>
    <n v="2016"/>
    <s v="Q1"/>
  </r>
  <r>
    <x v="87"/>
    <n v="1415"/>
    <m/>
    <m/>
    <x v="0"/>
    <m/>
    <x v="0"/>
    <s v="TS_735999102107036329.cons"/>
    <n v="2016"/>
    <s v="Q2"/>
  </r>
  <r>
    <x v="87"/>
    <n v="337"/>
    <m/>
    <m/>
    <x v="1"/>
    <m/>
    <x v="0"/>
    <s v="TS_735999102105588486.cons"/>
    <n v="2016"/>
    <s v="Q2"/>
  </r>
  <r>
    <x v="87"/>
    <n v="879"/>
    <m/>
    <m/>
    <x v="2"/>
    <m/>
    <x v="0"/>
    <s v="TS_735999102105575172.cons"/>
    <n v="2016"/>
    <s v="Q2"/>
  </r>
  <r>
    <x v="87"/>
    <n v="17015.04"/>
    <m/>
    <n v="17015.04"/>
    <x v="3"/>
    <n v="6.07"/>
    <x v="0"/>
    <s v="TS_735999102109247037.cons"/>
    <n v="2016"/>
    <s v="Q2"/>
  </r>
  <r>
    <x v="87"/>
    <n v="1482"/>
    <m/>
    <m/>
    <x v="4"/>
    <n v="6.07"/>
    <x v="0"/>
    <s v="TS_735999102105562264.cons"/>
    <n v="2016"/>
    <s v="Q2"/>
  </r>
  <r>
    <x v="87"/>
    <m/>
    <m/>
    <m/>
    <x v="5"/>
    <n v="6.07"/>
    <x v="1"/>
    <m/>
    <n v="2016"/>
    <s v="Q2"/>
  </r>
  <r>
    <x v="88"/>
    <n v="1196"/>
    <m/>
    <m/>
    <x v="0"/>
    <m/>
    <x v="0"/>
    <s v="TS_735999102107036329.cons"/>
    <n v="2016"/>
    <s v="Q2"/>
  </r>
  <r>
    <x v="88"/>
    <n v="329"/>
    <m/>
    <m/>
    <x v="1"/>
    <m/>
    <x v="0"/>
    <s v="TS_735999102105588486.cons"/>
    <n v="2016"/>
    <s v="Q2"/>
  </r>
  <r>
    <x v="88"/>
    <n v="881"/>
    <m/>
    <m/>
    <x v="2"/>
    <m/>
    <x v="0"/>
    <s v="TS_735999102105575172.cons"/>
    <n v="2016"/>
    <s v="Q2"/>
  </r>
  <r>
    <x v="88"/>
    <n v="9288.84"/>
    <m/>
    <n v="9288.84"/>
    <x v="3"/>
    <n v="12.94"/>
    <x v="0"/>
    <s v="TS_735999102109247037.cons"/>
    <n v="2016"/>
    <s v="Q2"/>
  </r>
  <r>
    <x v="88"/>
    <n v="5060"/>
    <m/>
    <m/>
    <x v="4"/>
    <n v="12.94"/>
    <x v="0"/>
    <s v="TS_735999102105562264.cons"/>
    <n v="2016"/>
    <s v="Q2"/>
  </r>
  <r>
    <x v="88"/>
    <m/>
    <m/>
    <m/>
    <x v="5"/>
    <n v="12.94"/>
    <x v="1"/>
    <m/>
    <n v="2016"/>
    <s v="Q2"/>
  </r>
  <r>
    <x v="89"/>
    <n v="1078"/>
    <m/>
    <m/>
    <x v="0"/>
    <m/>
    <x v="0"/>
    <s v="TS_735999102107036329.cons"/>
    <n v="2016"/>
    <s v="Q2"/>
  </r>
  <r>
    <x v="89"/>
    <n v="299"/>
    <m/>
    <m/>
    <x v="1"/>
    <m/>
    <x v="0"/>
    <s v="TS_735999102105588486.cons"/>
    <n v="2016"/>
    <s v="Q2"/>
  </r>
  <r>
    <x v="89"/>
    <n v="797"/>
    <m/>
    <m/>
    <x v="2"/>
    <m/>
    <x v="0"/>
    <s v="TS_735999102105575172.cons"/>
    <n v="2016"/>
    <s v="Q2"/>
  </r>
  <r>
    <x v="89"/>
    <n v="4993.74"/>
    <m/>
    <n v="4993.74"/>
    <x v="3"/>
    <n v="16.350000000000001"/>
    <x v="0"/>
    <s v="TS_735999102109247037.cons"/>
    <n v="2016"/>
    <s v="Q2"/>
  </r>
  <r>
    <x v="89"/>
    <n v="4750"/>
    <m/>
    <m/>
    <x v="4"/>
    <m/>
    <x v="0"/>
    <s v="TS_735999102105562264.cons"/>
    <n v="2016"/>
    <s v="Q2"/>
  </r>
  <r>
    <x v="89"/>
    <m/>
    <m/>
    <m/>
    <x v="5"/>
    <n v="16.350000000000001"/>
    <x v="1"/>
    <m/>
    <n v="2016"/>
    <s v="Q2"/>
  </r>
  <r>
    <x v="90"/>
    <n v="986"/>
    <m/>
    <m/>
    <x v="0"/>
    <m/>
    <x v="0"/>
    <s v="TS_735999102107036329.cons"/>
    <n v="2016"/>
    <s v="Q3"/>
  </r>
  <r>
    <x v="90"/>
    <n v="306"/>
    <m/>
    <m/>
    <x v="1"/>
    <m/>
    <x v="0"/>
    <s v="TS_735999102105588486.cons"/>
    <n v="2016"/>
    <s v="Q3"/>
  </r>
  <r>
    <x v="90"/>
    <n v="667"/>
    <m/>
    <m/>
    <x v="2"/>
    <m/>
    <x v="0"/>
    <s v="TS_735999102105575172.cons"/>
    <n v="2016"/>
    <s v="Q3"/>
  </r>
  <r>
    <x v="90"/>
    <n v="2782.74"/>
    <m/>
    <n v="2782.74"/>
    <x v="3"/>
    <n v="18.84"/>
    <x v="0"/>
    <s v="TS_735999102109247037.cons"/>
    <n v="2016"/>
    <s v="Q3"/>
  </r>
  <r>
    <x v="90"/>
    <n v="4561"/>
    <m/>
    <m/>
    <x v="4"/>
    <m/>
    <x v="0"/>
    <s v="TS_735999102105562264.cons"/>
    <n v="2016"/>
    <s v="Q3"/>
  </r>
  <r>
    <x v="90"/>
    <m/>
    <m/>
    <m/>
    <x v="5"/>
    <n v="18.84"/>
    <x v="1"/>
    <m/>
    <n v="2016"/>
    <s v="Q3"/>
  </r>
  <r>
    <x v="91"/>
    <n v="1002"/>
    <m/>
    <m/>
    <x v="0"/>
    <m/>
    <x v="0"/>
    <s v="TS_735999102107036329.cons"/>
    <n v="2016"/>
    <s v="Q3"/>
  </r>
  <r>
    <x v="91"/>
    <n v="349"/>
    <m/>
    <m/>
    <x v="1"/>
    <m/>
    <x v="0"/>
    <s v="TS_735999102105588486.cons"/>
    <n v="2016"/>
    <s v="Q3"/>
  </r>
  <r>
    <x v="91"/>
    <n v="777"/>
    <m/>
    <m/>
    <x v="2"/>
    <m/>
    <x v="0"/>
    <s v="TS_735999102105575172.cons"/>
    <n v="2016"/>
    <s v="Q3"/>
  </r>
  <r>
    <x v="91"/>
    <n v="4657.38"/>
    <m/>
    <n v="4657.38"/>
    <x v="3"/>
    <n v="16.77"/>
    <x v="0"/>
    <s v="TS_735999102109247037.cons"/>
    <n v="2016"/>
    <s v="Q3"/>
  </r>
  <r>
    <x v="91"/>
    <n v="4290"/>
    <m/>
    <m/>
    <x v="4"/>
    <n v="16.77"/>
    <x v="0"/>
    <s v="TS_735999102105562264.cons"/>
    <n v="2016"/>
    <s v="Q3"/>
  </r>
  <r>
    <x v="91"/>
    <m/>
    <m/>
    <m/>
    <x v="5"/>
    <n v="16.77"/>
    <x v="1"/>
    <m/>
    <n v="2016"/>
    <s v="Q3"/>
  </r>
  <r>
    <x v="92"/>
    <n v="979"/>
    <m/>
    <m/>
    <x v="0"/>
    <m/>
    <x v="0"/>
    <s v="TS_735999102107036329.cons"/>
    <n v="2016"/>
    <s v="Q3"/>
  </r>
  <r>
    <x v="92"/>
    <n v="386"/>
    <m/>
    <m/>
    <x v="1"/>
    <m/>
    <x v="0"/>
    <s v="TS_735999102105588486.cons"/>
    <n v="2016"/>
    <s v="Q3"/>
  </r>
  <r>
    <x v="92"/>
    <n v="859"/>
    <m/>
    <m/>
    <x v="2"/>
    <m/>
    <x v="0"/>
    <s v="TS_735999102105575172.cons"/>
    <n v="2016"/>
    <s v="Q3"/>
  </r>
  <r>
    <x v="92"/>
    <n v="6346.68"/>
    <m/>
    <n v="6346.68"/>
    <x v="3"/>
    <n v="15.04"/>
    <x v="0"/>
    <s v="TS_735999102109247037.cons"/>
    <n v="2016"/>
    <s v="Q3"/>
  </r>
  <r>
    <x v="92"/>
    <n v="4021"/>
    <m/>
    <m/>
    <x v="4"/>
    <n v="16.77"/>
    <x v="0"/>
    <s v="TS_735999102105562264.cons"/>
    <n v="2016"/>
    <s v="Q3"/>
  </r>
  <r>
    <x v="92"/>
    <m/>
    <m/>
    <m/>
    <x v="5"/>
    <n v="15.04"/>
    <x v="1"/>
    <m/>
    <n v="2016"/>
    <s v="Q3"/>
  </r>
  <r>
    <x v="93"/>
    <n v="1208"/>
    <m/>
    <m/>
    <x v="0"/>
    <n v="7.2"/>
    <x v="0"/>
    <s v="TS_735999102107036329.cons"/>
    <n v="2016"/>
    <s v="Q4"/>
  </r>
  <r>
    <x v="93"/>
    <n v="439"/>
    <m/>
    <m/>
    <x v="1"/>
    <m/>
    <x v="0"/>
    <s v="TS_735999102105588486.cons"/>
    <n v="2016"/>
    <s v="Q4"/>
  </r>
  <r>
    <x v="93"/>
    <n v="994"/>
    <m/>
    <m/>
    <x v="2"/>
    <m/>
    <x v="0"/>
    <s v="TS_735999102105575172.cons"/>
    <n v="2016"/>
    <s v="Q4"/>
  </r>
  <r>
    <x v="93"/>
    <n v="17267.400000000001"/>
    <m/>
    <n v="17267.400000000001"/>
    <x v="3"/>
    <n v="7.2"/>
    <x v="0"/>
    <s v="TS_735999102109247037.cons"/>
    <n v="2016"/>
    <s v="Q4"/>
  </r>
  <r>
    <x v="93"/>
    <n v="1331"/>
    <m/>
    <m/>
    <x v="4"/>
    <m/>
    <x v="0"/>
    <s v="TS_735999102105562264.cons"/>
    <n v="2016"/>
    <s v="Q4"/>
  </r>
  <r>
    <x v="93"/>
    <m/>
    <m/>
    <m/>
    <x v="5"/>
    <n v="7.2"/>
    <x v="1"/>
    <m/>
    <n v="2016"/>
    <s v="Q4"/>
  </r>
  <r>
    <x v="94"/>
    <n v="1390"/>
    <m/>
    <m/>
    <x v="0"/>
    <n v="2.0699999999999998"/>
    <x v="0"/>
    <s v="TS_735999102107036329.cons"/>
    <n v="2016"/>
    <s v="Q4"/>
  </r>
  <r>
    <x v="94"/>
    <n v="453"/>
    <m/>
    <m/>
    <x v="1"/>
    <m/>
    <x v="0"/>
    <s v="TS_735999102105588486.cons"/>
    <n v="2016"/>
    <s v="Q4"/>
  </r>
  <r>
    <x v="94"/>
    <n v="820"/>
    <m/>
    <m/>
    <x v="2"/>
    <m/>
    <x v="0"/>
    <s v="TS_735999102105575172.cons"/>
    <n v="2016"/>
    <s v="Q4"/>
  </r>
  <r>
    <x v="94"/>
    <n v="18587.580000000002"/>
    <n v="9054.48"/>
    <n v="9533.1"/>
    <x v="3"/>
    <n v="2.0699999999999998"/>
    <x v="0"/>
    <s v="TS_735999102109247037.cons"/>
    <n v="2016"/>
    <s v="Q4"/>
  </r>
  <r>
    <x v="94"/>
    <n v="760"/>
    <m/>
    <m/>
    <x v="4"/>
    <m/>
    <x v="0"/>
    <s v="TS_735999102105562264.cons"/>
    <n v="2016"/>
    <s v="Q4"/>
  </r>
  <r>
    <x v="94"/>
    <m/>
    <m/>
    <m/>
    <x v="5"/>
    <n v="2.0699999999999998"/>
    <x v="1"/>
    <m/>
    <n v="2016"/>
    <s v="Q4"/>
  </r>
  <r>
    <x v="95"/>
    <n v="1660"/>
    <m/>
    <m/>
    <x v="0"/>
    <m/>
    <x v="0"/>
    <s v="TS_735999102107036329.cons"/>
    <n v="2016"/>
    <s v="Q4"/>
  </r>
  <r>
    <x v="95"/>
    <n v="494"/>
    <m/>
    <m/>
    <x v="1"/>
    <n v="2.1800000000000002"/>
    <x v="0"/>
    <s v="TS_735999102105588486.cons"/>
    <n v="2016"/>
    <s v="Q4"/>
  </r>
  <r>
    <x v="95"/>
    <n v="834"/>
    <m/>
    <m/>
    <x v="2"/>
    <m/>
    <x v="0"/>
    <s v="TS_735999102105575172.cons"/>
    <n v="2016"/>
    <s v="Q4"/>
  </r>
  <r>
    <x v="95"/>
    <n v="19119.3"/>
    <n v="8609.58"/>
    <n v="10509.72"/>
    <x v="3"/>
    <m/>
    <x v="0"/>
    <s v="TS_735999102109247037.cons"/>
    <n v="2016"/>
    <s v="Q4"/>
  </r>
  <r>
    <x v="95"/>
    <n v="1029"/>
    <m/>
    <m/>
    <x v="4"/>
    <m/>
    <x v="0"/>
    <s v="TS_735999102105562264.cons"/>
    <n v="2016"/>
    <s v="Q4"/>
  </r>
  <r>
    <x v="95"/>
    <m/>
    <m/>
    <m/>
    <x v="5"/>
    <n v="2.1800000000000002"/>
    <x v="1"/>
    <m/>
    <n v="2016"/>
    <s v="Q4"/>
  </r>
  <r>
    <x v="96"/>
    <n v="743"/>
    <m/>
    <m/>
    <x v="0"/>
    <n v="-0.31"/>
    <x v="0"/>
    <s v="TS_735999102107036329.cons"/>
    <n v="2017"/>
    <s v="Q1"/>
  </r>
  <r>
    <x v="96"/>
    <n v="488"/>
    <m/>
    <m/>
    <x v="1"/>
    <n v="-0.31"/>
    <x v="0"/>
    <s v="TS_735999102105588486.cons"/>
    <n v="2017"/>
    <s v="Q1"/>
  </r>
  <r>
    <x v="96"/>
    <n v="1219"/>
    <m/>
    <m/>
    <x v="2"/>
    <m/>
    <x v="0"/>
    <s v="TS_735999102105575172.cons"/>
    <n v="2017"/>
    <s v="Q1"/>
  </r>
  <r>
    <x v="96"/>
    <n v="19560.7"/>
    <n v="8725.2099999999991"/>
    <n v="10835.48"/>
    <x v="3"/>
    <n v="-0.31"/>
    <x v="0"/>
    <s v="TS_735999102109247037.cons"/>
    <n v="2017"/>
    <s v="Q1"/>
  </r>
  <r>
    <x v="96"/>
    <n v="1180"/>
    <m/>
    <m/>
    <x v="4"/>
    <m/>
    <x v="0"/>
    <s v="TS_735999102105562264.cons"/>
    <n v="2017"/>
    <s v="Q1"/>
  </r>
  <r>
    <x v="96"/>
    <m/>
    <m/>
    <m/>
    <x v="5"/>
    <n v="-0.31"/>
    <x v="1"/>
    <m/>
    <n v="2017"/>
    <s v="Q1"/>
  </r>
  <r>
    <x v="97"/>
    <n v="858"/>
    <m/>
    <m/>
    <x v="0"/>
    <n v="0.12"/>
    <x v="0"/>
    <s v="TS_735999102107036329.cons"/>
    <n v="2017"/>
    <s v="Q1"/>
  </r>
  <r>
    <x v="97"/>
    <n v="443"/>
    <m/>
    <m/>
    <x v="1"/>
    <n v="0.12"/>
    <x v="0"/>
    <s v="TS_735999102105588486.cons"/>
    <n v="2017"/>
    <s v="Q1"/>
  </r>
  <r>
    <x v="97"/>
    <n v="1272"/>
    <m/>
    <m/>
    <x v="2"/>
    <m/>
    <x v="0"/>
    <s v="TS_735999102105575172.cons"/>
    <n v="2017"/>
    <s v="Q1"/>
  </r>
  <r>
    <x v="97"/>
    <n v="17685.36"/>
    <n v="8349.7800000000007"/>
    <n v="9335.58"/>
    <x v="3"/>
    <n v="0.12"/>
    <x v="0"/>
    <s v="TS_735999102109247037.cons"/>
    <n v="2017"/>
    <s v="Q1"/>
  </r>
  <r>
    <x v="97"/>
    <n v="757"/>
    <m/>
    <m/>
    <x v="4"/>
    <m/>
    <x v="0"/>
    <s v="TS_735999102105562264.cons"/>
    <n v="2017"/>
    <s v="Q1"/>
  </r>
  <r>
    <x v="97"/>
    <m/>
    <m/>
    <m/>
    <x v="5"/>
    <n v="0.12"/>
    <x v="1"/>
    <m/>
    <n v="2017"/>
    <s v="Q1"/>
  </r>
  <r>
    <x v="98"/>
    <n v="1569"/>
    <m/>
    <m/>
    <x v="0"/>
    <n v="3.19"/>
    <x v="0"/>
    <s v="TS_735999102107036329.cons"/>
    <n v="2017"/>
    <s v="Q1"/>
  </r>
  <r>
    <x v="98"/>
    <n v="396"/>
    <m/>
    <m/>
    <x v="1"/>
    <n v="3.19"/>
    <x v="0"/>
    <s v="TS_735999102105588486.cons"/>
    <n v="2017"/>
    <s v="Q1"/>
  </r>
  <r>
    <x v="98"/>
    <n v="701"/>
    <m/>
    <m/>
    <x v="2"/>
    <n v="3.19"/>
    <x v="0"/>
    <s v="TS_735999102105575172.cons"/>
    <n v="2017"/>
    <s v="Q1"/>
  </r>
  <r>
    <x v="98"/>
    <n v="18670.310000000001"/>
    <n v="9117.43"/>
    <n v="9552.8799999999992"/>
    <x v="3"/>
    <n v="3.19"/>
    <x v="0"/>
    <s v="TS_735999102109247037.cons"/>
    <n v="2017"/>
    <s v="Q1"/>
  </r>
  <r>
    <x v="98"/>
    <n v="794"/>
    <m/>
    <m/>
    <x v="4"/>
    <n v="3.19"/>
    <x v="0"/>
    <s v="TS_735999102105562264.cons"/>
    <n v="2017"/>
    <s v="Q1"/>
  </r>
  <r>
    <x v="98"/>
    <m/>
    <m/>
    <m/>
    <x v="5"/>
    <n v="3.19"/>
    <x v="1"/>
    <m/>
    <n v="2017"/>
    <s v="Q1"/>
  </r>
  <r>
    <x v="99"/>
    <n v="1417"/>
    <m/>
    <m/>
    <x v="0"/>
    <n v="4.74"/>
    <x v="0"/>
    <s v="TS_735999102107036329.cons"/>
    <n v="2017"/>
    <s v="Q2"/>
  </r>
  <r>
    <x v="99"/>
    <n v="332"/>
    <m/>
    <m/>
    <x v="1"/>
    <n v="4.74"/>
    <x v="0"/>
    <s v="TS_735999102105588486.cons"/>
    <n v="2017"/>
    <s v="Q2"/>
  </r>
  <r>
    <x v="99"/>
    <n v="727"/>
    <m/>
    <m/>
    <x v="2"/>
    <n v="4.74"/>
    <x v="0"/>
    <s v="TS_735999102105575172.cons"/>
    <n v="2017"/>
    <s v="Q2"/>
  </r>
  <r>
    <x v="99"/>
    <n v="17396.73"/>
    <m/>
    <n v="17396.73"/>
    <x v="3"/>
    <n v="4.74"/>
    <x v="0"/>
    <s v="TS_735999102109247037.cons"/>
    <n v="2017"/>
    <s v="Q2"/>
  </r>
  <r>
    <x v="99"/>
    <n v="1311"/>
    <m/>
    <m/>
    <x v="4"/>
    <n v="4.74"/>
    <x v="0"/>
    <s v="TS_735999102105562264.cons"/>
    <n v="2017"/>
    <s v="Q2"/>
  </r>
  <r>
    <x v="99"/>
    <m/>
    <m/>
    <m/>
    <x v="5"/>
    <n v="4.74"/>
    <x v="1"/>
    <m/>
    <n v="2017"/>
    <s v="Q2"/>
  </r>
  <r>
    <x v="100"/>
    <n v="1196"/>
    <m/>
    <m/>
    <x v="0"/>
    <n v="11.29"/>
    <x v="0"/>
    <s v="TS_735999102107036329.cons"/>
    <n v="2017"/>
    <s v="Q2"/>
  </r>
  <r>
    <x v="100"/>
    <n v="322"/>
    <m/>
    <m/>
    <x v="1"/>
    <n v="11.29"/>
    <x v="0"/>
    <s v="TS_735999102105588486.cons"/>
    <n v="2017"/>
    <s v="Q2"/>
  </r>
  <r>
    <x v="100"/>
    <n v="704"/>
    <m/>
    <m/>
    <x v="2"/>
    <n v="11.29"/>
    <x v="0"/>
    <s v="TS_735999102105575172.cons"/>
    <n v="2017"/>
    <s v="Q2"/>
  </r>
  <r>
    <x v="100"/>
    <n v="11295.34"/>
    <m/>
    <n v="11295.34"/>
    <x v="3"/>
    <n v="11.29"/>
    <x v="0"/>
    <s v="TS_735999102109247037.cons"/>
    <n v="2017"/>
    <s v="Q2"/>
  </r>
  <r>
    <x v="100"/>
    <n v="5026"/>
    <m/>
    <m/>
    <x v="4"/>
    <n v="11.29"/>
    <x v="0"/>
    <s v="TS_735999102105562264.cons"/>
    <n v="2017"/>
    <s v="Q2"/>
  </r>
  <r>
    <x v="100"/>
    <m/>
    <m/>
    <m/>
    <x v="5"/>
    <n v="11.29"/>
    <x v="1"/>
    <m/>
    <n v="2017"/>
    <s v="Q2"/>
  </r>
  <r>
    <x v="101"/>
    <n v="902"/>
    <m/>
    <m/>
    <x v="0"/>
    <n v="15.19"/>
    <x v="0"/>
    <s v="TS_735999102107036329.cons"/>
    <n v="2017"/>
    <s v="Q2"/>
  </r>
  <r>
    <x v="101"/>
    <n v="298"/>
    <m/>
    <m/>
    <x v="1"/>
    <n v="15.19"/>
    <x v="0"/>
    <s v="TS_735999102105588486.cons"/>
    <n v="2017"/>
    <s v="Q2"/>
  </r>
  <r>
    <x v="101"/>
    <n v="604"/>
    <m/>
    <m/>
    <x v="2"/>
    <n v="15.19"/>
    <x v="0"/>
    <s v="TS_735999102105575172.cons"/>
    <n v="2017"/>
    <s v="Q2"/>
  </r>
  <r>
    <x v="101"/>
    <n v="5768.37"/>
    <m/>
    <n v="5768.37"/>
    <x v="3"/>
    <n v="15.19"/>
    <x v="0"/>
    <s v="TS_735999102109247037.cons"/>
    <n v="2017"/>
    <s v="Q2"/>
  </r>
  <r>
    <x v="101"/>
    <n v="5761"/>
    <m/>
    <m/>
    <x v="4"/>
    <n v="15.19"/>
    <x v="0"/>
    <s v="TS_735999102105562264.cons"/>
    <n v="2017"/>
    <s v="Q2"/>
  </r>
  <r>
    <x v="101"/>
    <m/>
    <m/>
    <m/>
    <x v="5"/>
    <n v="15.19"/>
    <x v="1"/>
    <m/>
    <n v="2017"/>
    <s v="Q2"/>
  </r>
  <r>
    <x v="102"/>
    <n v="1019"/>
    <m/>
    <m/>
    <x v="0"/>
    <n v="16.77"/>
    <x v="0"/>
    <s v="TS_735999102107036329.cons"/>
    <n v="2017"/>
    <s v="Q3"/>
  </r>
  <r>
    <x v="102"/>
    <n v="423"/>
    <m/>
    <m/>
    <x v="1"/>
    <n v="16.77"/>
    <x v="0"/>
    <s v="TS_735999102105588486.cons"/>
    <n v="2017"/>
    <s v="Q3"/>
  </r>
  <r>
    <x v="102"/>
    <n v="813"/>
    <m/>
    <m/>
    <x v="2"/>
    <n v="16.77"/>
    <x v="0"/>
    <s v="TS_735999102105575172.cons"/>
    <n v="2017"/>
    <s v="Q3"/>
  </r>
  <r>
    <x v="102"/>
    <n v="4343.4399999999996"/>
    <m/>
    <n v="4343.4399999999996"/>
    <x v="3"/>
    <n v="16.77"/>
    <x v="0"/>
    <s v="TS_735999102109247037.cons"/>
    <n v="2017"/>
    <s v="Q3"/>
  </r>
  <r>
    <x v="102"/>
    <n v="5593"/>
    <m/>
    <m/>
    <x v="4"/>
    <n v="16.77"/>
    <x v="0"/>
    <s v="TS_735999102105562264.cons"/>
    <n v="2017"/>
    <s v="Q3"/>
  </r>
  <r>
    <x v="102"/>
    <m/>
    <m/>
    <m/>
    <x v="5"/>
    <n v="16.77"/>
    <x v="1"/>
    <m/>
    <n v="2017"/>
    <s v="Q3"/>
  </r>
  <r>
    <x v="103"/>
    <n v="1137.5"/>
    <m/>
    <m/>
    <x v="0"/>
    <n v="12.91"/>
    <x v="0"/>
    <s v="TS_735999102107036329.cons"/>
    <n v="2017"/>
    <s v="Q3"/>
  </r>
  <r>
    <x v="103"/>
    <n v="394.97"/>
    <m/>
    <m/>
    <x v="1"/>
    <n v="12.91"/>
    <x v="0"/>
    <s v="TS_735999102105588486.cons"/>
    <n v="2017"/>
    <s v="Q3"/>
  </r>
  <r>
    <x v="103"/>
    <n v="734.06"/>
    <m/>
    <m/>
    <x v="2"/>
    <n v="12.91"/>
    <x v="0"/>
    <s v="TS_735999102105575172.cons"/>
    <n v="2017"/>
    <s v="Q3"/>
  </r>
  <r>
    <x v="103"/>
    <n v="8111.18"/>
    <m/>
    <n v="8111.18"/>
    <x v="3"/>
    <n v="12.91"/>
    <x v="0"/>
    <s v="TS_735999102109247037.cons"/>
    <n v="2017"/>
    <s v="Q3"/>
  </r>
  <r>
    <x v="103"/>
    <n v="5648.33"/>
    <m/>
    <m/>
    <x v="4"/>
    <n v="12.91"/>
    <x v="0"/>
    <s v="TS_735999102105562264.cons"/>
    <n v="2017"/>
    <s v="Q3"/>
  </r>
  <r>
    <x v="103"/>
    <m/>
    <m/>
    <m/>
    <x v="5"/>
    <n v="12.91"/>
    <x v="1"/>
    <m/>
    <n v="2017"/>
    <s v="Q3"/>
  </r>
  <r>
    <x v="104"/>
    <n v="1147.98"/>
    <m/>
    <m/>
    <x v="0"/>
    <n v="7.93"/>
    <x v="0"/>
    <s v="TS_735999102107036329.cons"/>
    <n v="2017"/>
    <s v="Q4"/>
  </r>
  <r>
    <x v="104"/>
    <n v="420.16"/>
    <m/>
    <m/>
    <x v="1"/>
    <n v="7.93"/>
    <x v="0"/>
    <s v="TS_735999102105588486.cons"/>
    <n v="2017"/>
    <s v="Q4"/>
  </r>
  <r>
    <x v="104"/>
    <n v="896.05"/>
    <m/>
    <m/>
    <x v="2"/>
    <n v="7.93"/>
    <x v="0"/>
    <s v="TS_735999102105575172.cons"/>
    <n v="2017"/>
    <s v="Q4"/>
  </r>
  <r>
    <x v="104"/>
    <n v="15515.7"/>
    <m/>
    <n v="15515.7"/>
    <x v="3"/>
    <n v="7.93"/>
    <x v="0"/>
    <s v="TS_735999102109247037.cons"/>
    <n v="2017"/>
    <s v="Q4"/>
  </r>
  <r>
    <x v="104"/>
    <n v="2853.33"/>
    <m/>
    <m/>
    <x v="4"/>
    <n v="7.93"/>
    <x v="0"/>
    <s v="TS_735999102105562264.cons"/>
    <n v="2017"/>
    <s v="Q4"/>
  </r>
  <r>
    <x v="104"/>
    <m/>
    <m/>
    <m/>
    <x v="5"/>
    <n v="7.93"/>
    <x v="1"/>
    <m/>
    <n v="2017"/>
    <s v="Q4"/>
  </r>
  <r>
    <x v="105"/>
    <n v="1164.5"/>
    <m/>
    <m/>
    <x v="0"/>
    <n v="3.85"/>
    <x v="0"/>
    <s v="TS_735999102107036329.cons"/>
    <n v="2017"/>
    <s v="Q4"/>
  </r>
  <r>
    <x v="105"/>
    <n v="467.19"/>
    <m/>
    <m/>
    <x v="1"/>
    <n v="3.85"/>
    <x v="0"/>
    <s v="TS_735999102105588486.cons"/>
    <n v="2017"/>
    <s v="Q4"/>
  </r>
  <r>
    <x v="105"/>
    <n v="870.23"/>
    <m/>
    <m/>
    <x v="2"/>
    <n v="3.85"/>
    <x v="0"/>
    <s v="TS_735999102105575172.cons"/>
    <n v="2017"/>
    <s v="Q4"/>
  </r>
  <r>
    <x v="105"/>
    <n v="18380.96"/>
    <n v="9037.24"/>
    <n v="9343.7199999999993"/>
    <x v="3"/>
    <n v="3.85"/>
    <x v="0"/>
    <s v="TS_735999102109247037.cons"/>
    <n v="2017"/>
    <s v="Q4"/>
  </r>
  <r>
    <x v="105"/>
    <n v="700.48"/>
    <m/>
    <m/>
    <x v="4"/>
    <n v="3.85"/>
    <x v="0"/>
    <s v="TS_735999102105562264.cons"/>
    <n v="2017"/>
    <s v="Q4"/>
  </r>
  <r>
    <x v="105"/>
    <m/>
    <m/>
    <m/>
    <x v="5"/>
    <n v="3.85"/>
    <x v="1"/>
    <m/>
    <n v="2017"/>
    <s v="Q4"/>
  </r>
  <r>
    <x v="106"/>
    <n v="1298.3"/>
    <m/>
    <m/>
    <x v="0"/>
    <n v="1.5"/>
    <x v="0"/>
    <s v="TS_735999102107036329.cons"/>
    <n v="2017"/>
    <s v="Q4"/>
  </r>
  <r>
    <x v="106"/>
    <n v="512.49"/>
    <m/>
    <m/>
    <x v="1"/>
    <n v="1.5"/>
    <x v="0"/>
    <s v="TS_735999102105588486.cons"/>
    <n v="2017"/>
    <s v="Q4"/>
  </r>
  <r>
    <x v="106"/>
    <n v="894.87"/>
    <m/>
    <m/>
    <x v="2"/>
    <n v="1.5"/>
    <x v="0"/>
    <s v="TS_735999102105575172.cons"/>
    <n v="2017"/>
    <s v="Q4"/>
  </r>
  <r>
    <x v="106"/>
    <n v="19189.330000000002"/>
    <n v="7808.57"/>
    <n v="11380.76"/>
    <x v="3"/>
    <n v="1.5"/>
    <x v="0"/>
    <s v="TS_735999102109247037.cons"/>
    <n v="2017"/>
    <s v="Q4"/>
  </r>
  <r>
    <x v="106"/>
    <n v="611.76"/>
    <m/>
    <m/>
    <x v="4"/>
    <n v="1.5"/>
    <x v="0"/>
    <s v="TS_735999102105562264.cons"/>
    <n v="2017"/>
    <s v="Q4"/>
  </r>
  <r>
    <x v="106"/>
    <m/>
    <m/>
    <m/>
    <x v="5"/>
    <n v="1.5"/>
    <x v="1"/>
    <m/>
    <n v="2017"/>
    <s v="Q4"/>
  </r>
  <r>
    <x v="107"/>
    <n v="922"/>
    <m/>
    <m/>
    <x v="0"/>
    <n v="17.29"/>
    <x v="0"/>
    <s v="TS_735999102107036329.cons"/>
    <n v="2017"/>
    <s v="Q3"/>
  </r>
  <r>
    <x v="107"/>
    <n v="282"/>
    <m/>
    <m/>
    <x v="1"/>
    <n v="17.29"/>
    <x v="0"/>
    <s v="TS_735999102105588486.cons"/>
    <n v="2017"/>
    <s v="Q3"/>
  </r>
  <r>
    <x v="107"/>
    <n v="684"/>
    <m/>
    <m/>
    <x v="2"/>
    <n v="17.29"/>
    <x v="0"/>
    <s v="TS_735999102105575172.cons"/>
    <n v="2017"/>
    <s v="Q3"/>
  </r>
  <r>
    <x v="107"/>
    <n v="5714"/>
    <m/>
    <m/>
    <x v="4"/>
    <n v="17.29"/>
    <x v="0"/>
    <s v="TS_735999102105562264.cons"/>
    <n v="2017"/>
    <s v="Q3"/>
  </r>
  <r>
    <x v="107"/>
    <m/>
    <m/>
    <m/>
    <x v="5"/>
    <n v="17.29"/>
    <x v="1"/>
    <m/>
    <n v="2017"/>
    <s v="Q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Sum" cacheId="0" applyNumberFormats="0" applyBorderFormats="0" applyFontFormats="0" applyPatternFormats="0" applyAlignmentFormats="0" applyWidthHeightFormats="1" dataCaption="Values" updatedVersion="6" minRefreshableVersion="5" itemPrintTitles="1" createdVersion="6" indent="0" outline="1" outlineData="1" multipleFieldFilters="0" chartFormat="8">
  <location ref="A1:G88" firstHeaderRow="1" firstDataRow="2" firstDataCol="1"/>
  <pivotFields count="12">
    <pivotField axis="axisRow" numFmtId="14" showAll="0">
      <items count="15">
        <item x="0"/>
        <item x="1"/>
        <item x="2"/>
        <item x="3"/>
        <item x="4"/>
        <item x="5"/>
        <item x="6"/>
        <item x="7"/>
        <item x="8"/>
        <item x="9"/>
        <item x="10"/>
        <item x="11"/>
        <item x="12"/>
        <item x="13"/>
        <item t="default"/>
      </items>
    </pivotField>
    <pivotField dataField="1" showAll="0"/>
    <pivotField showAll="0"/>
    <pivotField showAll="0"/>
    <pivotField axis="axisCol" showAll="0">
      <items count="8">
        <item x="0"/>
        <item x="1"/>
        <item x="2"/>
        <item x="4"/>
        <item h="1" m="1" x="6"/>
        <item h="1" x="5"/>
        <item x="3"/>
        <item t="default"/>
      </items>
    </pivotField>
    <pivotField showAll="0"/>
    <pivotField showAll="0"/>
    <pivotField showAll="0"/>
    <pivotField showAll="0" defaultSubtotal="0"/>
    <pivotField showAll="0" defaultSubtotal="0"/>
    <pivotField axis="axisRow" showAll="0" defaultSubtotal="0">
      <items count="6">
        <item x="0"/>
        <item x="1"/>
        <item x="2"/>
        <item x="3"/>
        <item x="4"/>
        <item x="5"/>
      </items>
    </pivotField>
    <pivotField axis="axisRow" showAll="0" defaultSubtotal="0">
      <items count="11">
        <item x="0"/>
        <item x="1"/>
        <item x="2"/>
        <item x="3"/>
        <item x="4"/>
        <item x="5"/>
        <item x="6"/>
        <item x="7"/>
        <item x="8"/>
        <item x="9"/>
        <item x="10"/>
      </items>
    </pivotField>
  </pivotFields>
  <rowFields count="3">
    <field x="11"/>
    <field x="10"/>
    <field x="0"/>
  </rowFields>
  <rowItems count="86">
    <i>
      <x v="5"/>
    </i>
    <i r="1">
      <x v="1"/>
    </i>
    <i r="2">
      <x v="1"/>
    </i>
    <i r="2">
      <x v="2"/>
    </i>
    <i r="2">
      <x v="3"/>
    </i>
    <i r="1">
      <x v="2"/>
    </i>
    <i r="2">
      <x v="4"/>
    </i>
    <i r="2">
      <x v="5"/>
    </i>
    <i r="2">
      <x v="6"/>
    </i>
    <i r="1">
      <x v="3"/>
    </i>
    <i r="2">
      <x v="7"/>
    </i>
    <i r="2">
      <x v="8"/>
    </i>
    <i r="2">
      <x v="9"/>
    </i>
    <i r="1">
      <x v="4"/>
    </i>
    <i r="2">
      <x v="10"/>
    </i>
    <i r="2">
      <x v="11"/>
    </i>
    <i r="2">
      <x v="12"/>
    </i>
    <i>
      <x v="6"/>
    </i>
    <i r="1">
      <x v="1"/>
    </i>
    <i r="2">
      <x v="1"/>
    </i>
    <i r="2">
      <x v="2"/>
    </i>
    <i r="2">
      <x v="3"/>
    </i>
    <i r="1">
      <x v="2"/>
    </i>
    <i r="2">
      <x v="4"/>
    </i>
    <i r="2">
      <x v="5"/>
    </i>
    <i r="2">
      <x v="6"/>
    </i>
    <i r="1">
      <x v="3"/>
    </i>
    <i r="2">
      <x v="7"/>
    </i>
    <i r="2">
      <x v="8"/>
    </i>
    <i r="2">
      <x v="9"/>
    </i>
    <i r="1">
      <x v="4"/>
    </i>
    <i r="2">
      <x v="10"/>
    </i>
    <i r="2">
      <x v="11"/>
    </i>
    <i r="2">
      <x v="12"/>
    </i>
    <i>
      <x v="7"/>
    </i>
    <i r="1">
      <x v="1"/>
    </i>
    <i r="2">
      <x v="1"/>
    </i>
    <i r="2">
      <x v="2"/>
    </i>
    <i r="2">
      <x v="3"/>
    </i>
    <i r="1">
      <x v="2"/>
    </i>
    <i r="2">
      <x v="4"/>
    </i>
    <i r="2">
      <x v="5"/>
    </i>
    <i r="2">
      <x v="6"/>
    </i>
    <i r="1">
      <x v="3"/>
    </i>
    <i r="2">
      <x v="7"/>
    </i>
    <i r="2">
      <x v="8"/>
    </i>
    <i r="2">
      <x v="9"/>
    </i>
    <i r="1">
      <x v="4"/>
    </i>
    <i r="2">
      <x v="10"/>
    </i>
    <i r="2">
      <x v="11"/>
    </i>
    <i r="2">
      <x v="12"/>
    </i>
    <i>
      <x v="8"/>
    </i>
    <i r="1">
      <x v="1"/>
    </i>
    <i r="2">
      <x v="1"/>
    </i>
    <i r="2">
      <x v="2"/>
    </i>
    <i r="2">
      <x v="3"/>
    </i>
    <i r="1">
      <x v="2"/>
    </i>
    <i r="2">
      <x v="4"/>
    </i>
    <i r="2">
      <x v="5"/>
    </i>
    <i r="2">
      <x v="6"/>
    </i>
    <i r="1">
      <x v="3"/>
    </i>
    <i r="2">
      <x v="7"/>
    </i>
    <i r="2">
      <x v="8"/>
    </i>
    <i r="2">
      <x v="9"/>
    </i>
    <i r="1">
      <x v="4"/>
    </i>
    <i r="2">
      <x v="10"/>
    </i>
    <i r="2">
      <x v="11"/>
    </i>
    <i r="2">
      <x v="12"/>
    </i>
    <i>
      <x v="9"/>
    </i>
    <i r="1">
      <x v="1"/>
    </i>
    <i r="2">
      <x v="1"/>
    </i>
    <i r="2">
      <x v="2"/>
    </i>
    <i r="2">
      <x v="3"/>
    </i>
    <i r="1">
      <x v="2"/>
    </i>
    <i r="2">
      <x v="4"/>
    </i>
    <i r="2">
      <x v="5"/>
    </i>
    <i r="2">
      <x v="6"/>
    </i>
    <i r="1">
      <x v="3"/>
    </i>
    <i r="2">
      <x v="7"/>
    </i>
    <i r="2">
      <x v="8"/>
    </i>
    <i r="2">
      <x v="9"/>
    </i>
    <i r="1">
      <x v="4"/>
    </i>
    <i r="2">
      <x v="10"/>
    </i>
    <i r="2">
      <x v="11"/>
    </i>
    <i r="2">
      <x v="12"/>
    </i>
    <i t="grand">
      <x/>
    </i>
  </rowItems>
  <colFields count="1">
    <field x="4"/>
  </colFields>
  <colItems count="6">
    <i>
      <x/>
    </i>
    <i>
      <x v="1"/>
    </i>
    <i>
      <x v="2"/>
    </i>
    <i>
      <x v="3"/>
    </i>
    <i>
      <x v="6"/>
    </i>
    <i t="grand">
      <x/>
    </i>
  </colItems>
  <dataFields count="1">
    <dataField name="Sum of förbrukning" fld="1" baseField="11" baseItem="1" numFmtId="3"/>
  </dataFields>
  <chartFormats count="5">
    <chartFormat chart="7" format="32" series="1">
      <pivotArea type="data" outline="0" fieldPosition="0">
        <references count="2">
          <reference field="4294967294" count="1" selected="0">
            <x v="0"/>
          </reference>
          <reference field="4" count="1" selected="0">
            <x v="3"/>
          </reference>
        </references>
      </pivotArea>
    </chartFormat>
    <chartFormat chart="7" format="33" series="1">
      <pivotArea type="data" outline="0" fieldPosition="0">
        <references count="2">
          <reference field="4294967294" count="1" selected="0">
            <x v="0"/>
          </reference>
          <reference field="4" count="1" selected="0">
            <x v="6"/>
          </reference>
        </references>
      </pivotArea>
    </chartFormat>
    <chartFormat chart="7" format="34" series="1">
      <pivotArea type="data" outline="0" fieldPosition="0">
        <references count="2">
          <reference field="4294967294" count="1" selected="0">
            <x v="0"/>
          </reference>
          <reference field="4" count="1" selected="0">
            <x v="2"/>
          </reference>
        </references>
      </pivotArea>
    </chartFormat>
    <chartFormat chart="7" format="35" series="1">
      <pivotArea type="data" outline="0" fieldPosition="0">
        <references count="2">
          <reference field="4294967294" count="1" selected="0">
            <x v="0"/>
          </reference>
          <reference field="4" count="1" selected="0">
            <x v="1"/>
          </reference>
        </references>
      </pivotArea>
    </chartFormat>
    <chartFormat chart="7" format="36" series="1">
      <pivotArea type="data" outline="0" fieldPosition="0">
        <references count="2">
          <reference field="4294967294" count="1" selected="0">
            <x v="0"/>
          </reference>
          <reference field="4" count="1" selected="0">
            <x v="0"/>
          </reference>
        </references>
      </pivotArea>
    </chartFormat>
  </chartFormats>
  <pivotTableStyleInfo name="PivotStyleLight14" showRowHeaders="1" showColHeaders="1" showRowStripes="0" showColStripes="0" showLastColumn="1"/>
  <filters count="1">
    <filter fld="0" type="dateBetween" evalOrder="-1" id="109"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C7:F53" firstHeaderRow="0" firstDataRow="1" firstDataCol="1"/>
  <pivotFields count="12">
    <pivotField numFmtId="14" showAll="0"/>
    <pivotField dataField="1" showAll="0"/>
    <pivotField dataField="1" showAll="0"/>
    <pivotField dataField="1" showAll="0"/>
    <pivotField showAll="0">
      <items count="8">
        <item x="0"/>
        <item x="1"/>
        <item x="2"/>
        <item x="3"/>
        <item x="4"/>
        <item m="1" x="6"/>
        <item x="5"/>
        <item t="default"/>
      </items>
    </pivotField>
    <pivotField showAll="0"/>
    <pivotField showAll="0"/>
    <pivotField showAll="0"/>
    <pivotField showAll="0" defaultSubtotal="0"/>
    <pivotField showAll="0" defaultSubtotal="0"/>
    <pivotField axis="axisRow" showAll="0">
      <items count="7">
        <item x="0"/>
        <item x="1"/>
        <item x="2"/>
        <item x="3"/>
        <item x="4"/>
        <item x="5"/>
        <item t="default"/>
      </items>
    </pivotField>
    <pivotField axis="axisRow" showAll="0">
      <items count="12">
        <item h="1" x="0"/>
        <item x="1"/>
        <item x="2"/>
        <item x="3"/>
        <item x="4"/>
        <item x="5"/>
        <item x="6"/>
        <item x="7"/>
        <item x="8"/>
        <item x="9"/>
        <item h="1" x="10"/>
        <item t="default"/>
      </items>
    </pivotField>
  </pivotFields>
  <rowFields count="2">
    <field x="11"/>
    <field x="10"/>
  </rowFields>
  <rowItems count="46">
    <i>
      <x v="1"/>
    </i>
    <i r="1">
      <x v="1"/>
    </i>
    <i r="1">
      <x v="2"/>
    </i>
    <i r="1">
      <x v="3"/>
    </i>
    <i r="1">
      <x v="4"/>
    </i>
    <i>
      <x v="2"/>
    </i>
    <i r="1">
      <x v="1"/>
    </i>
    <i r="1">
      <x v="2"/>
    </i>
    <i r="1">
      <x v="3"/>
    </i>
    <i r="1">
      <x v="4"/>
    </i>
    <i>
      <x v="3"/>
    </i>
    <i r="1">
      <x v="1"/>
    </i>
    <i r="1">
      <x v="2"/>
    </i>
    <i r="1">
      <x v="3"/>
    </i>
    <i r="1">
      <x v="4"/>
    </i>
    <i>
      <x v="4"/>
    </i>
    <i r="1">
      <x v="1"/>
    </i>
    <i r="1">
      <x v="2"/>
    </i>
    <i r="1">
      <x v="3"/>
    </i>
    <i r="1">
      <x v="4"/>
    </i>
    <i>
      <x v="5"/>
    </i>
    <i r="1">
      <x v="1"/>
    </i>
    <i r="1">
      <x v="2"/>
    </i>
    <i r="1">
      <x v="3"/>
    </i>
    <i r="1">
      <x v="4"/>
    </i>
    <i>
      <x v="6"/>
    </i>
    <i r="1">
      <x v="1"/>
    </i>
    <i r="1">
      <x v="2"/>
    </i>
    <i r="1">
      <x v="3"/>
    </i>
    <i r="1">
      <x v="4"/>
    </i>
    <i>
      <x v="7"/>
    </i>
    <i r="1">
      <x v="1"/>
    </i>
    <i r="1">
      <x v="2"/>
    </i>
    <i r="1">
      <x v="3"/>
    </i>
    <i r="1">
      <x v="4"/>
    </i>
    <i>
      <x v="8"/>
    </i>
    <i r="1">
      <x v="1"/>
    </i>
    <i r="1">
      <x v="2"/>
    </i>
    <i r="1">
      <x v="3"/>
    </i>
    <i r="1">
      <x v="4"/>
    </i>
    <i>
      <x v="9"/>
    </i>
    <i r="1">
      <x v="1"/>
    </i>
    <i r="1">
      <x v="2"/>
    </i>
    <i r="1">
      <x v="3"/>
    </i>
    <i r="1">
      <x v="4"/>
    </i>
    <i t="grand">
      <x/>
    </i>
  </rowItems>
  <colFields count="1">
    <field x="-2"/>
  </colFields>
  <colItems count="3">
    <i>
      <x/>
    </i>
    <i i="1">
      <x v="1"/>
    </i>
    <i i="2">
      <x v="2"/>
    </i>
  </colItems>
  <dataFields count="3">
    <dataField name="Sum of förbrukning" fld="1" baseField="11" baseItem="1" numFmtId="3"/>
    <dataField name="Sum of hi" fld="2" baseField="11" baseItem="1" numFmtId="3"/>
    <dataField name="Sum of lo" fld="3" baseField="11" baseItem="1" numFmtId="3"/>
  </dataFields>
  <pivotTableStyleInfo name="PivotStyleLight1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
  <location ref="B3:E44" firstHeaderRow="0" firstDataRow="1" firstDataCol="1" rowPageCount="1" colPageCount="1"/>
  <pivotFields count="12">
    <pivotField numFmtId="14" showAll="0">
      <items count="15">
        <item x="0"/>
        <item x="1"/>
        <item x="2"/>
        <item x="3"/>
        <item x="4"/>
        <item x="5"/>
        <item x="6"/>
        <item x="7"/>
        <item x="8"/>
        <item x="9"/>
        <item x="10"/>
        <item x="11"/>
        <item x="12"/>
        <item x="13"/>
        <item t="default"/>
      </items>
    </pivotField>
    <pivotField showAll="0"/>
    <pivotField showAll="0"/>
    <pivotField showAll="0"/>
    <pivotField showAll="0"/>
    <pivotField dataField="1" showAll="0"/>
    <pivotField axis="axisPage" showAll="0">
      <items count="4">
        <item x="0"/>
        <item x="1"/>
        <item m="1" x="2"/>
        <item t="default"/>
      </items>
    </pivotField>
    <pivotField showAll="0"/>
    <pivotField showAll="0" defaultSubtotal="0"/>
    <pivotField showAll="0" defaultSubtotal="0"/>
    <pivotField axis="axisRow" showAll="0" defaultSubtotal="0">
      <items count="6">
        <item x="0"/>
        <item x="1"/>
        <item x="2"/>
        <item x="3"/>
        <item x="4"/>
        <item x="5"/>
      </items>
    </pivotField>
    <pivotField axis="axisRow" showAll="0" defaultSubtotal="0">
      <items count="11">
        <item x="0"/>
        <item x="1"/>
        <item x="2"/>
        <item x="3"/>
        <item x="4"/>
        <item x="5"/>
        <item x="6"/>
        <item x="7"/>
        <item x="8"/>
        <item x="9"/>
        <item x="10"/>
      </items>
    </pivotField>
  </pivotFields>
  <rowFields count="2">
    <field x="11"/>
    <field x="10"/>
  </rowFields>
  <rowItems count="41">
    <i>
      <x v="2"/>
    </i>
    <i r="1">
      <x v="1"/>
    </i>
    <i r="1">
      <x v="2"/>
    </i>
    <i r="1">
      <x v="3"/>
    </i>
    <i r="1">
      <x v="4"/>
    </i>
    <i>
      <x v="3"/>
    </i>
    <i r="1">
      <x v="1"/>
    </i>
    <i r="1">
      <x v="2"/>
    </i>
    <i r="1">
      <x v="3"/>
    </i>
    <i r="1">
      <x v="4"/>
    </i>
    <i>
      <x v="4"/>
    </i>
    <i r="1">
      <x v="1"/>
    </i>
    <i r="1">
      <x v="2"/>
    </i>
    <i r="1">
      <x v="3"/>
    </i>
    <i r="1">
      <x v="4"/>
    </i>
    <i>
      <x v="5"/>
    </i>
    <i r="1">
      <x v="1"/>
    </i>
    <i r="1">
      <x v="2"/>
    </i>
    <i r="1">
      <x v="3"/>
    </i>
    <i r="1">
      <x v="4"/>
    </i>
    <i>
      <x v="6"/>
    </i>
    <i r="1">
      <x v="1"/>
    </i>
    <i r="1">
      <x v="2"/>
    </i>
    <i r="1">
      <x v="3"/>
    </i>
    <i r="1">
      <x v="4"/>
    </i>
    <i>
      <x v="7"/>
    </i>
    <i r="1">
      <x v="1"/>
    </i>
    <i r="1">
      <x v="2"/>
    </i>
    <i r="1">
      <x v="3"/>
    </i>
    <i r="1">
      <x v="4"/>
    </i>
    <i>
      <x v="8"/>
    </i>
    <i r="1">
      <x v="1"/>
    </i>
    <i r="1">
      <x v="2"/>
    </i>
    <i r="1">
      <x v="3"/>
    </i>
    <i r="1">
      <x v="4"/>
    </i>
    <i>
      <x v="9"/>
    </i>
    <i r="1">
      <x v="1"/>
    </i>
    <i r="1">
      <x v="2"/>
    </i>
    <i r="1">
      <x v="3"/>
    </i>
    <i r="1">
      <x v="4"/>
    </i>
    <i t="grand">
      <x/>
    </i>
  </rowItems>
  <colFields count="1">
    <field x="-2"/>
  </colFields>
  <colItems count="3">
    <i>
      <x/>
    </i>
    <i i="1">
      <x v="1"/>
    </i>
    <i i="2">
      <x v="2"/>
    </i>
  </colItems>
  <pageFields count="1">
    <pageField fld="6" item="1" hier="-1"/>
  </pageFields>
  <dataFields count="3">
    <dataField name="Max of temp" fld="5" subtotal="max" baseField="0" baseItem="1634072" numFmtId="164"/>
    <dataField name="Average of temp" fld="5" subtotal="average" baseField="0" baseItem="1634072" numFmtId="164"/>
    <dataField name="Min of temp" fld="5" subtotal="min" baseField="0" baseItem="1634072" numFmtId="164"/>
  </dataFields>
  <chartFormats count="3">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filters count="1">
    <filter fld="0" type="dateBetween" evalOrder="-1" id="25" name="datum">
      <autoFilter ref="A1">
        <filterColumn colId="0">
          <customFilters and="1">
            <customFilter operator="greaterThanOrEqual" val="39814"/>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S4:S7" firstHeaderRow="1" firstDataRow="1" firstDataCol="1"/>
  <pivotFields count="12">
    <pivotField numFmtId="14" subtotalTop="0" showAll="0">
      <items count="15">
        <item x="0"/>
        <item x="1"/>
        <item x="2"/>
        <item x="3"/>
        <item x="4"/>
        <item x="5"/>
        <item x="6"/>
        <item x="7"/>
        <item x="8"/>
        <item x="9"/>
        <item x="10"/>
        <item x="11"/>
        <item x="12"/>
        <item x="13"/>
        <item t="default"/>
      </items>
    </pivotField>
    <pivotField subtotalTop="0" showAll="0"/>
    <pivotField subtotalTop="0" showAll="0"/>
    <pivotField subtotalTop="0" showAll="0"/>
    <pivotField subtotalTop="0" showAll="0"/>
    <pivotField subtotalTop="0" showAll="0"/>
    <pivotField subtotalTop="0" showAll="0"/>
    <pivotField subtotalTop="0" showAll="0"/>
    <pivotField showAll="0" defaultSubtotal="0"/>
    <pivotField showAll="0" defaultSubtotal="0"/>
    <pivotField subtotalTop="0" showAll="0" defaultSubtotal="0"/>
    <pivotField axis="axisRow" subtotalTop="0" showAll="0" defaultSubtotal="0">
      <items count="11">
        <item h="1" x="0"/>
        <item h="1" x="1"/>
        <item h="1" x="2"/>
        <item h="1" x="3"/>
        <item h="1" x="4"/>
        <item h="1" x="5"/>
        <item x="6"/>
        <item x="7"/>
        <item x="8"/>
        <item h="1" x="9"/>
        <item h="1" x="10"/>
      </items>
    </pivotField>
  </pivotFields>
  <rowFields count="1">
    <field x="11"/>
  </rowFields>
  <rowItems count="3">
    <i>
      <x v="6"/>
    </i>
    <i>
      <x v="7"/>
    </i>
    <i>
      <x v="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U4:U9" firstHeaderRow="1" firstDataRow="1" firstDataCol="1"/>
  <pivotFields count="12">
    <pivotField numFmtId="14" subtotalTop="0" showAll="0"/>
    <pivotField subtotalTop="0" showAll="0"/>
    <pivotField subtotalTop="0" showAll="0"/>
    <pivotField subtotalTop="0" showAll="0"/>
    <pivotField axis="axisRow" subtotalTop="0" showAll="0">
      <items count="8">
        <item x="0"/>
        <item x="1"/>
        <item x="2"/>
        <item x="3"/>
        <item x="4"/>
        <item h="1" m="1" x="6"/>
        <item h="1" x="5"/>
        <item t="default"/>
      </items>
    </pivotField>
    <pivotField subtotalTop="0" showAll="0"/>
    <pivotField subtotalTop="0" showAll="0"/>
    <pivotField subtotalTop="0" showAll="0"/>
    <pivotField showAll="0" defaultSubtotal="0"/>
    <pivotField showAll="0" defaultSubtotal="0"/>
    <pivotField subtotalTop="0" showAll="0" defaultSubtotal="0"/>
    <pivotField subtotalTop="0" showAll="0" defaultSubtotal="0"/>
  </pivotFields>
  <rowFields count="1">
    <field x="4"/>
  </rowFields>
  <rowItems count="5">
    <i>
      <x/>
    </i>
    <i>
      <x v="1"/>
    </i>
    <i>
      <x v="2"/>
    </i>
    <i>
      <x v="3"/>
    </i>
    <i>
      <x v="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tYoY4"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3">
  <location ref="T50:U55" firstHeaderRow="1" firstDataRow="1"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showAll="0">
      <items count="8">
        <item x="0"/>
        <item x="1"/>
        <item x="2"/>
        <item x="3"/>
        <item x="4"/>
        <item h="1" m="1" x="6"/>
        <item h="1" x="5"/>
        <item t="default"/>
      </items>
    </pivotField>
    <pivotField showAll="0"/>
    <pivotField showAll="0"/>
    <pivotField showAll="0"/>
    <pivotField showAll="0" defaultSubtotal="0"/>
    <pivotField showAll="0" defaultSubtotal="0"/>
    <pivotField showAll="0" defaultSubtotal="0"/>
    <pivotField axis="axisRow" showAll="0" defaultSubtotal="0">
      <items count="11">
        <item x="0"/>
        <item x="1"/>
        <item x="2"/>
        <item x="3"/>
        <item x="4"/>
        <item x="5"/>
        <item x="6"/>
        <item x="7"/>
        <item x="8"/>
        <item x="9"/>
        <item x="10"/>
      </items>
    </pivotField>
  </pivotFields>
  <rowFields count="1">
    <field x="11"/>
  </rowFields>
  <rowItems count="5">
    <i>
      <x v="5"/>
    </i>
    <i>
      <x v="6"/>
    </i>
    <i>
      <x v="7"/>
    </i>
    <i>
      <x v="8"/>
    </i>
    <i>
      <x v="9"/>
    </i>
  </rowItems>
  <colItems count="1">
    <i/>
  </colItems>
  <dataFields count="1">
    <dataField name="Sum of förbrukning" fld="1" showDataAs="percentDiff" baseField="11" baseItem="1048828" numFmtId="9"/>
  </dataFields>
  <chartFormats count="1">
    <chartFormat chart="2" format="2" series="1">
      <pivotArea type="data" outline="0" fieldPosition="0">
        <references count="1">
          <reference field="4294967294" count="1" selected="0">
            <x v="0"/>
          </reference>
        </references>
      </pivotArea>
    </chartFormat>
  </chartFormats>
  <pivotTableStyleInfo name="PivotStyleLight9" showRowHeaders="1" showColHeaders="1" showRowStripes="0" showColStripes="0" showLastColumn="1"/>
  <filters count="1">
    <filter fld="0" type="dateBetween" evalOrder="-1" id="104"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tYoY2"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2">
  <location ref="J50:O56" firstHeaderRow="1" firstDataRow="2"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axis="axisCol" showAll="0">
      <items count="8">
        <item x="0"/>
        <item x="1"/>
        <item x="2"/>
        <item x="4"/>
        <item h="1" m="1" x="6"/>
        <item h="1" x="5"/>
        <item x="3"/>
        <item t="default"/>
      </items>
    </pivotField>
    <pivotField showAll="0"/>
    <pivotField showAll="0"/>
    <pivotField showAll="0"/>
    <pivotField showAll="0" defaultSubtotal="0"/>
    <pivotField showAll="0" defaultSubtotal="0"/>
    <pivotField showAll="0" defaultSubtotal="0"/>
    <pivotField axis="axisRow" showAll="0" defaultSubtotal="0">
      <items count="11">
        <item x="0"/>
        <item x="1"/>
        <item x="2"/>
        <item x="3"/>
        <item x="4"/>
        <item x="5"/>
        <item x="6"/>
        <item x="7"/>
        <item x="8"/>
        <item x="9"/>
        <item x="10"/>
      </items>
    </pivotField>
  </pivotFields>
  <rowFields count="1">
    <field x="11"/>
  </rowFields>
  <rowItems count="5">
    <i>
      <x v="5"/>
    </i>
    <i>
      <x v="6"/>
    </i>
    <i>
      <x v="7"/>
    </i>
    <i>
      <x v="8"/>
    </i>
    <i>
      <x v="9"/>
    </i>
  </rowItems>
  <colFields count="1">
    <field x="4"/>
  </colFields>
  <colItems count="5">
    <i>
      <x/>
    </i>
    <i>
      <x v="1"/>
    </i>
    <i>
      <x v="2"/>
    </i>
    <i>
      <x v="3"/>
    </i>
    <i>
      <x v="6"/>
    </i>
  </colItems>
  <dataFields count="1">
    <dataField name="Sum of förbrukning" fld="1" showDataAs="percentDiff" baseField="11" baseItem="1048828" numFmtId="9"/>
  </dataFields>
  <chartFormats count="12">
    <chartFormat chart="0" format="10" series="1">
      <pivotArea type="data" outline="0" fieldPosition="0">
        <references count="2">
          <reference field="4294967294" count="1" selected="0">
            <x v="0"/>
          </reference>
          <reference field="4" count="1" selected="0">
            <x v="0"/>
          </reference>
        </references>
      </pivotArea>
    </chartFormat>
    <chartFormat chart="0" format="11" series="1">
      <pivotArea type="data" outline="0" fieldPosition="0">
        <references count="2">
          <reference field="4294967294" count="1" selected="0">
            <x v="0"/>
          </reference>
          <reference field="4" count="1" selected="0">
            <x v="1"/>
          </reference>
        </references>
      </pivotArea>
    </chartFormat>
    <chartFormat chart="0" format="12" series="1">
      <pivotArea type="data" outline="0" fieldPosition="0">
        <references count="2">
          <reference field="4294967294" count="1" selected="0">
            <x v="0"/>
          </reference>
          <reference field="4" count="1" selected="0">
            <x v="2"/>
          </reference>
        </references>
      </pivotArea>
    </chartFormat>
    <chartFormat chart="0" format="13" series="1">
      <pivotArea type="data" outline="0" fieldPosition="0">
        <references count="2">
          <reference field="4294967294" count="1" selected="0">
            <x v="0"/>
          </reference>
          <reference field="4" count="1" selected="0">
            <x v="3"/>
          </reference>
        </references>
      </pivotArea>
    </chartFormat>
    <chartFormat chart="0" format="14" series="1">
      <pivotArea type="data" outline="0" fieldPosition="0">
        <references count="2">
          <reference field="4294967294" count="1" selected="0">
            <x v="0"/>
          </reference>
          <reference field="4" count="1" selected="0">
            <x v="4"/>
          </reference>
        </references>
      </pivotArea>
    </chartFormat>
    <chartFormat chart="1" format="3" series="1">
      <pivotArea type="data" outline="0" fieldPosition="0">
        <references count="2">
          <reference field="4294967294" count="1" selected="0">
            <x v="0"/>
          </reference>
          <reference field="4" count="1" selected="0">
            <x v="0"/>
          </reference>
        </references>
      </pivotArea>
    </chartFormat>
    <chartFormat chart="1" format="4" series="1">
      <pivotArea type="data" outline="0" fieldPosition="0">
        <references count="2">
          <reference field="4294967294" count="1" selected="0">
            <x v="0"/>
          </reference>
          <reference field="4" count="1" selected="0">
            <x v="1"/>
          </reference>
        </references>
      </pivotArea>
    </chartFormat>
    <chartFormat chart="1" format="5" series="1">
      <pivotArea type="data" outline="0" fieldPosition="0">
        <references count="2">
          <reference field="4294967294" count="1" selected="0">
            <x v="0"/>
          </reference>
          <reference field="4" count="1" selected="0">
            <x v="2"/>
          </reference>
        </references>
      </pivotArea>
    </chartFormat>
    <chartFormat chart="1" format="6" series="1">
      <pivotArea type="data" outline="0" fieldPosition="0">
        <references count="2">
          <reference field="4294967294" count="1" selected="0">
            <x v="0"/>
          </reference>
          <reference field="4" count="1" selected="0">
            <x v="3"/>
          </reference>
        </references>
      </pivotArea>
    </chartFormat>
    <chartFormat chart="1" format="7" series="1">
      <pivotArea type="data" outline="0" fieldPosition="0">
        <references count="2">
          <reference field="4294967294" count="1" selected="0">
            <x v="0"/>
          </reference>
          <reference field="4" count="1" selected="0">
            <x v="4"/>
          </reference>
        </references>
      </pivotArea>
    </chartFormat>
    <chartFormat chart="1" format="8" series="1">
      <pivotArea type="data" outline="0" fieldPosition="0">
        <references count="1">
          <reference field="4294967294" count="1" selected="0">
            <x v="0"/>
          </reference>
        </references>
      </pivotArea>
    </chartFormat>
    <chartFormat chart="1" format="9" series="1">
      <pivotArea type="data" outline="0" fieldPosition="0">
        <references count="2">
          <reference field="4294967294" count="1" selected="0">
            <x v="0"/>
          </reference>
          <reference field="4" count="1" selected="0">
            <x v="6"/>
          </reference>
        </references>
      </pivotArea>
    </chartFormat>
  </chartFormats>
  <pivotTableStyleInfo name="PivotStyleLight9" showRowHeaders="1" showColHeaders="1" showRowStripes="0" showColStripes="0" showLastColumn="1"/>
  <filters count="1">
    <filter fld="0" type="dateBetween" evalOrder="-1" id="104"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tYoY1" cacheId="0" applyNumberFormats="0" applyBorderFormats="0" applyFontFormats="0" applyPatternFormats="0" applyAlignmentFormats="0" applyWidthHeightFormats="1" dataCaption="Values" updatedVersion="6" minRefreshableVersion="5" showDrill="0" rowGrandTotals="0" colGrandTotals="0" itemPrintTitles="1" createdVersion="6" indent="0" outline="1" outlineData="1" multipleFieldFilters="0" chartFormat="1">
  <location ref="D50:I56" firstHeaderRow="1" firstDataRow="2"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axis="axisCol" showAll="0">
      <items count="8">
        <item x="0"/>
        <item x="1"/>
        <item x="2"/>
        <item x="4"/>
        <item h="1" m="1" x="6"/>
        <item h="1" x="5"/>
        <item x="3"/>
        <item t="default"/>
      </items>
    </pivotField>
    <pivotField showAll="0"/>
    <pivotField showAll="0"/>
    <pivotField showAll="0"/>
    <pivotField showAll="0" defaultSubtotal="0"/>
    <pivotField showAll="0" defaultSubtotal="0"/>
    <pivotField showAll="0" defaultSubtotal="0"/>
    <pivotField axis="axisRow" showAll="0" defaultSubtotal="0">
      <items count="11">
        <item x="0"/>
        <item x="1"/>
        <item x="2"/>
        <item x="3"/>
        <item x="4"/>
        <item x="5"/>
        <item x="6"/>
        <item x="7"/>
        <item x="8"/>
        <item x="9"/>
        <item x="10"/>
      </items>
    </pivotField>
  </pivotFields>
  <rowFields count="1">
    <field x="11"/>
  </rowFields>
  <rowItems count="5">
    <i>
      <x v="5"/>
    </i>
    <i>
      <x v="6"/>
    </i>
    <i>
      <x v="7"/>
    </i>
    <i>
      <x v="8"/>
    </i>
    <i>
      <x v="9"/>
    </i>
  </rowItems>
  <colFields count="1">
    <field x="4"/>
  </colFields>
  <colItems count="5">
    <i>
      <x/>
    </i>
    <i>
      <x v="1"/>
    </i>
    <i>
      <x v="2"/>
    </i>
    <i>
      <x v="3"/>
    </i>
    <i>
      <x v="6"/>
    </i>
  </colItems>
  <dataFields count="1">
    <dataField name="Sum of förbrukning" fld="1" showDataAs="percentDiff" baseField="11" baseItem="5" numFmtId="9"/>
  </dataFields>
  <chartFormats count="7">
    <chartFormat chart="0" format="16" series="1">
      <pivotArea type="data" outline="0" fieldPosition="0">
        <references count="2">
          <reference field="4294967294" count="1" selected="0">
            <x v="0"/>
          </reference>
          <reference field="4" count="1" selected="0">
            <x v="0"/>
          </reference>
        </references>
      </pivotArea>
    </chartFormat>
    <chartFormat chart="0" format="17" series="1">
      <pivotArea type="data" outline="0" fieldPosition="0">
        <references count="2">
          <reference field="4294967294" count="1" selected="0">
            <x v="0"/>
          </reference>
          <reference field="4" count="1" selected="0">
            <x v="4"/>
          </reference>
        </references>
      </pivotArea>
    </chartFormat>
    <chartFormat chart="0" format="18" series="1">
      <pivotArea type="data" outline="0" fieldPosition="0">
        <references count="2">
          <reference field="4294967294" count="1" selected="0">
            <x v="0"/>
          </reference>
          <reference field="4" count="1" selected="0">
            <x v="3"/>
          </reference>
        </references>
      </pivotArea>
    </chartFormat>
    <chartFormat chart="0" format="19" series="1">
      <pivotArea type="data" outline="0" fieldPosition="0">
        <references count="2">
          <reference field="4294967294" count="1" selected="0">
            <x v="0"/>
          </reference>
          <reference field="4" count="1" selected="0">
            <x v="1"/>
          </reference>
        </references>
      </pivotArea>
    </chartFormat>
    <chartFormat chart="0" format="20" series="1">
      <pivotArea type="data" outline="0" fieldPosition="0">
        <references count="2">
          <reference field="4294967294" count="1" selected="0">
            <x v="0"/>
          </reference>
          <reference field="4" count="1" selected="0">
            <x v="2"/>
          </reference>
        </references>
      </pivotArea>
    </chartFormat>
    <chartFormat chart="0" format="21" series="1">
      <pivotArea type="data" outline="0" fieldPosition="0">
        <references count="1">
          <reference field="4294967294" count="1" selected="0">
            <x v="0"/>
          </reference>
        </references>
      </pivotArea>
    </chartFormat>
    <chartFormat chart="0" format="22" series="1">
      <pivotArea type="data" outline="0" fieldPosition="0">
        <references count="2">
          <reference field="4294967294" count="1" selected="0">
            <x v="0"/>
          </reference>
          <reference field="4" count="1" selected="0">
            <x v="6"/>
          </reference>
        </references>
      </pivotArea>
    </chartFormat>
  </chartFormats>
  <pivotTableStyleInfo name="PivotStyleLight9" showRowHeaders="1" showColHeaders="1" showRowStripes="0" showColStripes="0" showLastColumn="1"/>
  <filters count="1">
    <filter fld="0" type="dateBetween" evalOrder="-1" id="104"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tYoY3"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2">
  <location ref="Q50:R55" firstHeaderRow="1" firstDataRow="1"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showAll="0">
      <items count="8">
        <item x="0"/>
        <item x="1"/>
        <item x="2"/>
        <item x="3"/>
        <item x="4"/>
        <item h="1" m="1" x="6"/>
        <item h="1" x="5"/>
        <item t="default"/>
      </items>
    </pivotField>
    <pivotField showAll="0"/>
    <pivotField showAll="0"/>
    <pivotField showAll="0"/>
    <pivotField showAll="0" defaultSubtotal="0"/>
    <pivotField showAll="0" defaultSubtotal="0"/>
    <pivotField showAll="0" defaultSubtotal="0"/>
    <pivotField axis="axisRow" showAll="0" defaultSubtotal="0">
      <items count="11">
        <item x="0"/>
        <item x="1"/>
        <item x="2"/>
        <item x="3"/>
        <item x="4"/>
        <item x="5"/>
        <item x="6"/>
        <item x="7"/>
        <item x="8"/>
        <item x="9"/>
        <item x="10"/>
      </items>
    </pivotField>
  </pivotFields>
  <rowFields count="1">
    <field x="11"/>
  </rowFields>
  <rowItems count="5">
    <i>
      <x v="5"/>
    </i>
    <i>
      <x v="6"/>
    </i>
    <i>
      <x v="7"/>
    </i>
    <i>
      <x v="8"/>
    </i>
    <i>
      <x v="9"/>
    </i>
  </rowItems>
  <colItems count="1">
    <i/>
  </colItems>
  <dataFields count="1">
    <dataField name="Sum of förbrukning" fld="1" showDataAs="percentDiff" baseField="11" baseItem="5" numFmtId="9"/>
  </dataFields>
  <chartFormats count="1">
    <chartFormat chart="1" format="2" series="1">
      <pivotArea type="data" outline="0" fieldPosition="0">
        <references count="1">
          <reference field="4294967294" count="1" selected="0">
            <x v="0"/>
          </reference>
        </references>
      </pivotArea>
    </chartFormat>
  </chartFormats>
  <pivotTableStyleInfo name="PivotStyleLight9" showRowHeaders="1" showColHeaders="1" showRowStripes="0" showColStripes="0" showLastColumn="1"/>
  <filters count="1">
    <filter fld="0" type="dateBetween" evalOrder="-1" id="104"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tYoY3"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3">
  <location ref="Q50:R75" firstHeaderRow="1" firstDataRow="1"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showAll="0">
      <items count="8">
        <item x="0"/>
        <item x="1"/>
        <item x="2"/>
        <item x="3"/>
        <item x="4"/>
        <item h="1" m="1" x="6"/>
        <item h="1" x="5"/>
        <item t="default"/>
      </items>
    </pivotField>
    <pivotField showAll="0"/>
    <pivotField showAll="0"/>
    <pivotField showAll="0"/>
    <pivotField showAll="0" defaultSubtotal="0"/>
    <pivotField showAll="0" defaultSubtotal="0"/>
    <pivotField axis="axisRow" showAll="0" defaultSubtotal="0">
      <items count="6">
        <item x="0"/>
        <item x="1"/>
        <item x="2"/>
        <item x="3"/>
        <item x="4"/>
        <item x="5"/>
      </items>
    </pivotField>
    <pivotField axis="axisRow" showAll="0" defaultSubtotal="0">
      <items count="11">
        <item x="0"/>
        <item x="1"/>
        <item x="2"/>
        <item x="3"/>
        <item x="4"/>
        <item x="5"/>
        <item x="6"/>
        <item x="7"/>
        <item x="8"/>
        <item x="9"/>
        <item x="10"/>
      </items>
    </pivotField>
  </pivotFields>
  <rowFields count="2">
    <field x="11"/>
    <field x="10"/>
  </rowFields>
  <rowItems count="25">
    <i>
      <x v="5"/>
    </i>
    <i r="1">
      <x v="1"/>
    </i>
    <i r="1">
      <x v="2"/>
    </i>
    <i r="1">
      <x v="3"/>
    </i>
    <i r="1">
      <x v="4"/>
    </i>
    <i>
      <x v="6"/>
    </i>
    <i r="1">
      <x v="1"/>
    </i>
    <i r="1">
      <x v="2"/>
    </i>
    <i r="1">
      <x v="3"/>
    </i>
    <i r="1">
      <x v="4"/>
    </i>
    <i>
      <x v="7"/>
    </i>
    <i r="1">
      <x v="1"/>
    </i>
    <i r="1">
      <x v="2"/>
    </i>
    <i r="1">
      <x v="3"/>
    </i>
    <i r="1">
      <x v="4"/>
    </i>
    <i>
      <x v="8"/>
    </i>
    <i r="1">
      <x v="1"/>
    </i>
    <i r="1">
      <x v="2"/>
    </i>
    <i r="1">
      <x v="3"/>
    </i>
    <i r="1">
      <x v="4"/>
    </i>
    <i>
      <x v="9"/>
    </i>
    <i r="1">
      <x v="1"/>
    </i>
    <i r="1">
      <x v="2"/>
    </i>
    <i r="1">
      <x v="3"/>
    </i>
    <i r="1">
      <x v="4"/>
    </i>
  </rowItems>
  <colItems count="1">
    <i/>
  </colItems>
  <dataFields count="1">
    <dataField name="Sum of förbrukning" fld="1" showDataAs="percentDiff" baseField="11" baseItem="5" numFmtId="9"/>
  </dataFields>
  <chartFormats count="2">
    <chartFormat chart="1" format="2" series="1">
      <pivotArea type="data" outline="0" fieldPosition="0">
        <references count="1">
          <reference field="4294967294" count="1" selected="0">
            <x v="0"/>
          </reference>
        </references>
      </pivotArea>
    </chartFormat>
    <chartFormat chart="2" format="4" series="1">
      <pivotArea type="data" outline="0" fieldPosition="0">
        <references count="1">
          <reference field="4294967294" count="1" selected="0">
            <x v="0"/>
          </reference>
        </references>
      </pivotArea>
    </chartFormat>
  </chartFormats>
  <pivotTableStyleInfo name="PivotStyleLight10" showRowHeaders="1" showColHeaders="1" showRowStripes="0" showColStripes="0" showLastColumn="1"/>
  <filters count="1">
    <filter fld="0" type="dateBetween" evalOrder="-1" id="123"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tYoY4"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4">
  <location ref="T50:U75" firstHeaderRow="1" firstDataRow="1"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showAll="0">
      <items count="8">
        <item x="0"/>
        <item x="1"/>
        <item x="2"/>
        <item x="3"/>
        <item x="4"/>
        <item h="1" m="1" x="6"/>
        <item h="1" x="5"/>
        <item t="default"/>
      </items>
    </pivotField>
    <pivotField showAll="0"/>
    <pivotField showAll="0"/>
    <pivotField showAll="0"/>
    <pivotField showAll="0" defaultSubtotal="0"/>
    <pivotField showAll="0" defaultSubtotal="0"/>
    <pivotField axis="axisRow" showAll="0" defaultSubtotal="0">
      <items count="6">
        <item x="0"/>
        <item x="1"/>
        <item x="2"/>
        <item x="3"/>
        <item x="4"/>
        <item x="5"/>
      </items>
    </pivotField>
    <pivotField axis="axisRow" showAll="0" defaultSubtotal="0">
      <items count="11">
        <item x="0"/>
        <item x="1"/>
        <item x="2"/>
        <item x="3"/>
        <item x="4"/>
        <item x="5"/>
        <item x="6"/>
        <item x="7"/>
        <item x="8"/>
        <item x="9"/>
        <item x="10"/>
      </items>
    </pivotField>
  </pivotFields>
  <rowFields count="2">
    <field x="11"/>
    <field x="10"/>
  </rowFields>
  <rowItems count="25">
    <i>
      <x v="5"/>
    </i>
    <i r="1">
      <x v="1"/>
    </i>
    <i r="1">
      <x v="2"/>
    </i>
    <i r="1">
      <x v="3"/>
    </i>
    <i r="1">
      <x v="4"/>
    </i>
    <i>
      <x v="6"/>
    </i>
    <i r="1">
      <x v="1"/>
    </i>
    <i r="1">
      <x v="2"/>
    </i>
    <i r="1">
      <x v="3"/>
    </i>
    <i r="1">
      <x v="4"/>
    </i>
    <i>
      <x v="7"/>
    </i>
    <i r="1">
      <x v="1"/>
    </i>
    <i r="1">
      <x v="2"/>
    </i>
    <i r="1">
      <x v="3"/>
    </i>
    <i r="1">
      <x v="4"/>
    </i>
    <i>
      <x v="8"/>
    </i>
    <i r="1">
      <x v="1"/>
    </i>
    <i r="1">
      <x v="2"/>
    </i>
    <i r="1">
      <x v="3"/>
    </i>
    <i r="1">
      <x v="4"/>
    </i>
    <i>
      <x v="9"/>
    </i>
    <i r="1">
      <x v="1"/>
    </i>
    <i r="1">
      <x v="2"/>
    </i>
    <i r="1">
      <x v="3"/>
    </i>
    <i r="1">
      <x v="4"/>
    </i>
  </rowItems>
  <colItems count="1">
    <i/>
  </colItems>
  <dataFields count="1">
    <dataField name="Sum of förbrukning" fld="1" showDataAs="percentDiff" baseField="11" baseItem="1048828" numFmtId="9"/>
  </dataFields>
  <chartFormats count="2">
    <chartFormat chart="2" format="2" series="1">
      <pivotArea type="data" outline="0" fieldPosition="0">
        <references count="1">
          <reference field="4294967294" count="1" selected="0">
            <x v="0"/>
          </reference>
        </references>
      </pivotArea>
    </chartFormat>
    <chartFormat chart="3" format="5" series="1">
      <pivotArea type="data" outline="0" fieldPosition="0">
        <references count="1">
          <reference field="4294967294" count="1" selected="0">
            <x v="0"/>
          </reference>
        </references>
      </pivotArea>
    </chartFormat>
  </chartFormats>
  <pivotTableStyleInfo name="PivotStyleLight10" showRowHeaders="1" showColHeaders="1" showRowStripes="0" showColStripes="0" showLastColumn="1"/>
  <filters count="1">
    <filter fld="0" type="dateBetween" evalOrder="-1" id="123"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ptYoY1"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2">
  <location ref="D50:I76" firstHeaderRow="1" firstDataRow="2"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axis="axisCol" showAll="0">
      <items count="8">
        <item x="0"/>
        <item x="1"/>
        <item x="2"/>
        <item x="4"/>
        <item h="1" m="1" x="6"/>
        <item h="1" x="5"/>
        <item x="3"/>
        <item t="default"/>
      </items>
    </pivotField>
    <pivotField showAll="0"/>
    <pivotField showAll="0"/>
    <pivotField showAll="0"/>
    <pivotField showAll="0" defaultSubtotal="0"/>
    <pivotField showAll="0" defaultSubtotal="0"/>
    <pivotField axis="axisRow" showAll="0" defaultSubtotal="0">
      <items count="6">
        <item x="0"/>
        <item x="1"/>
        <item x="2"/>
        <item x="3"/>
        <item x="4"/>
        <item x="5"/>
      </items>
    </pivotField>
    <pivotField axis="axisRow" showAll="0" defaultSubtotal="0">
      <items count="11">
        <item x="0"/>
        <item x="1"/>
        <item x="2"/>
        <item x="3"/>
        <item x="4"/>
        <item x="5"/>
        <item x="6"/>
        <item x="7"/>
        <item x="8"/>
        <item x="9"/>
        <item x="10"/>
      </items>
    </pivotField>
  </pivotFields>
  <rowFields count="2">
    <field x="11"/>
    <field x="10"/>
  </rowFields>
  <rowItems count="25">
    <i>
      <x v="5"/>
    </i>
    <i r="1">
      <x v="1"/>
    </i>
    <i r="1">
      <x v="2"/>
    </i>
    <i r="1">
      <x v="3"/>
    </i>
    <i r="1">
      <x v="4"/>
    </i>
    <i>
      <x v="6"/>
    </i>
    <i r="1">
      <x v="1"/>
    </i>
    <i r="1">
      <x v="2"/>
    </i>
    <i r="1">
      <x v="3"/>
    </i>
    <i r="1">
      <x v="4"/>
    </i>
    <i>
      <x v="7"/>
    </i>
    <i r="1">
      <x v="1"/>
    </i>
    <i r="1">
      <x v="2"/>
    </i>
    <i r="1">
      <x v="3"/>
    </i>
    <i r="1">
      <x v="4"/>
    </i>
    <i>
      <x v="8"/>
    </i>
    <i r="1">
      <x v="1"/>
    </i>
    <i r="1">
      <x v="2"/>
    </i>
    <i r="1">
      <x v="3"/>
    </i>
    <i r="1">
      <x v="4"/>
    </i>
    <i>
      <x v="9"/>
    </i>
    <i r="1">
      <x v="1"/>
    </i>
    <i r="1">
      <x v="2"/>
    </i>
    <i r="1">
      <x v="3"/>
    </i>
    <i r="1">
      <x v="4"/>
    </i>
  </rowItems>
  <colFields count="1">
    <field x="4"/>
  </colFields>
  <colItems count="5">
    <i>
      <x/>
    </i>
    <i>
      <x v="1"/>
    </i>
    <i>
      <x v="2"/>
    </i>
    <i>
      <x v="3"/>
    </i>
    <i>
      <x v="6"/>
    </i>
  </colItems>
  <dataFields count="1">
    <dataField name="Sum of förbrukning" fld="1" showDataAs="percentDiff" baseField="11" baseItem="5" numFmtId="9"/>
  </dataFields>
  <chartFormats count="13">
    <chartFormat chart="0" format="15" series="1">
      <pivotArea type="data" outline="0" fieldPosition="0">
        <references count="2">
          <reference field="4294967294" count="1" selected="0">
            <x v="0"/>
          </reference>
          <reference field="4" count="1" selected="0">
            <x v="0"/>
          </reference>
        </references>
      </pivotArea>
    </chartFormat>
    <chartFormat chart="0" format="16" series="1">
      <pivotArea type="data" outline="0" fieldPosition="0">
        <references count="2">
          <reference field="4294967294" count="1" selected="0">
            <x v="0"/>
          </reference>
          <reference field="4" count="1" selected="0">
            <x v="1"/>
          </reference>
        </references>
      </pivotArea>
    </chartFormat>
    <chartFormat chart="0" format="17" series="1">
      <pivotArea type="data" outline="0" fieldPosition="0">
        <references count="2">
          <reference field="4294967294" count="1" selected="0">
            <x v="0"/>
          </reference>
          <reference field="4" count="1" selected="0">
            <x v="2"/>
          </reference>
        </references>
      </pivotArea>
    </chartFormat>
    <chartFormat chart="0" format="18" series="1">
      <pivotArea type="data" outline="0" fieldPosition="0">
        <references count="2">
          <reference field="4294967294" count="1" selected="0">
            <x v="0"/>
          </reference>
          <reference field="4" count="1" selected="0">
            <x v="3"/>
          </reference>
        </references>
      </pivotArea>
    </chartFormat>
    <chartFormat chart="0" format="19" series="1">
      <pivotArea type="data" outline="0" fieldPosition="0">
        <references count="2">
          <reference field="4294967294" count="1" selected="0">
            <x v="0"/>
          </reference>
          <reference field="4" count="1" selected="0">
            <x v="4"/>
          </reference>
        </references>
      </pivotArea>
    </chartFormat>
    <chartFormat chart="0" format="20" series="1">
      <pivotArea type="data" outline="0" fieldPosition="0">
        <references count="1">
          <reference field="4294967294" count="1" selected="0">
            <x v="0"/>
          </reference>
        </references>
      </pivotArea>
    </chartFormat>
    <chartFormat chart="1" format="21" series="1">
      <pivotArea type="data" outline="0" fieldPosition="0">
        <references count="2">
          <reference field="4294967294" count="1" selected="0">
            <x v="0"/>
          </reference>
          <reference field="4" count="1" selected="0">
            <x v="0"/>
          </reference>
        </references>
      </pivotArea>
    </chartFormat>
    <chartFormat chart="1" format="22" series="1">
      <pivotArea type="data" outline="0" fieldPosition="0">
        <references count="2">
          <reference field="4294967294" count="1" selected="0">
            <x v="0"/>
          </reference>
          <reference field="4" count="1" selected="0">
            <x v="1"/>
          </reference>
        </references>
      </pivotArea>
    </chartFormat>
    <chartFormat chart="1" format="23" series="1">
      <pivotArea type="data" outline="0" fieldPosition="0">
        <references count="2">
          <reference field="4294967294" count="1" selected="0">
            <x v="0"/>
          </reference>
          <reference field="4" count="1" selected="0">
            <x v="2"/>
          </reference>
        </references>
      </pivotArea>
    </chartFormat>
    <chartFormat chart="1" format="24" series="1">
      <pivotArea type="data" outline="0" fieldPosition="0">
        <references count="2">
          <reference field="4294967294" count="1" selected="0">
            <x v="0"/>
          </reference>
          <reference field="4" count="1" selected="0">
            <x v="3"/>
          </reference>
        </references>
      </pivotArea>
    </chartFormat>
    <chartFormat chart="1" format="25" series="1">
      <pivotArea type="data" outline="0" fieldPosition="0">
        <references count="2">
          <reference field="4294967294" count="1" selected="0">
            <x v="0"/>
          </reference>
          <reference field="4" count="1" selected="0">
            <x v="4"/>
          </reference>
        </references>
      </pivotArea>
    </chartFormat>
    <chartFormat chart="1" format="26" series="1">
      <pivotArea type="data" outline="0" fieldPosition="0">
        <references count="1">
          <reference field="4294967294" count="1" selected="0">
            <x v="0"/>
          </reference>
        </references>
      </pivotArea>
    </chartFormat>
    <chartFormat chart="1" format="29" series="1">
      <pivotArea type="data" outline="0" fieldPosition="0">
        <references count="2">
          <reference field="4294967294" count="1" selected="0">
            <x v="0"/>
          </reference>
          <reference field="4" count="1" selected="0">
            <x v="6"/>
          </reference>
        </references>
      </pivotArea>
    </chartFormat>
  </chartFormats>
  <pivotTableStyleInfo name="PivotStyleLight10" showRowHeaders="1" showColHeaders="1" showRowStripes="0" showColStripes="0" showLastColumn="1"/>
  <filters count="1">
    <filter fld="0" type="dateBetween" evalOrder="-1" id="123"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ptYoY2" cacheId="0" applyNumberFormats="0" applyBorderFormats="0" applyFontFormats="0" applyPatternFormats="0" applyAlignmentFormats="0" applyWidthHeightFormats="1" dataCaption="Values" updatedVersion="6" minRefreshableVersion="5" rowGrandTotals="0" colGrandTotals="0" itemPrintTitles="1" createdVersion="6" indent="0" outline="1" outlineData="1" multipleFieldFilters="0" chartFormat="3">
  <location ref="J50:O76" firstHeaderRow="1" firstDataRow="2" firstDataCol="1"/>
  <pivotFields count="12">
    <pivotField numFmtId="14" showAll="0">
      <items count="15">
        <item x="0"/>
        <item x="1"/>
        <item x="2"/>
        <item x="3"/>
        <item x="4"/>
        <item x="5"/>
        <item x="6"/>
        <item x="7"/>
        <item x="8"/>
        <item x="9"/>
        <item x="10"/>
        <item x="11"/>
        <item x="12"/>
        <item x="13"/>
        <item t="default"/>
      </items>
    </pivotField>
    <pivotField dataField="1" showAll="0"/>
    <pivotField showAll="0"/>
    <pivotField showAll="0"/>
    <pivotField axis="axisCol" showAll="0">
      <items count="8">
        <item x="0"/>
        <item x="1"/>
        <item x="2"/>
        <item x="4"/>
        <item h="1" m="1" x="6"/>
        <item h="1" x="5"/>
        <item x="3"/>
        <item t="default"/>
      </items>
    </pivotField>
    <pivotField showAll="0"/>
    <pivotField showAll="0"/>
    <pivotField showAll="0"/>
    <pivotField showAll="0" defaultSubtotal="0"/>
    <pivotField showAll="0" defaultSubtotal="0"/>
    <pivotField axis="axisRow" showAll="0" defaultSubtotal="0">
      <items count="6">
        <item x="0"/>
        <item x="1"/>
        <item x="2"/>
        <item x="3"/>
        <item x="4"/>
        <item x="5"/>
      </items>
    </pivotField>
    <pivotField axis="axisRow" showAll="0" defaultSubtotal="0">
      <items count="11">
        <item x="0"/>
        <item x="1"/>
        <item x="2"/>
        <item x="3"/>
        <item x="4"/>
        <item x="5"/>
        <item x="6"/>
        <item x="7"/>
        <item x="8"/>
        <item x="9"/>
        <item x="10"/>
      </items>
    </pivotField>
  </pivotFields>
  <rowFields count="2">
    <field x="11"/>
    <field x="10"/>
  </rowFields>
  <rowItems count="25">
    <i>
      <x v="5"/>
    </i>
    <i r="1">
      <x v="1"/>
    </i>
    <i r="1">
      <x v="2"/>
    </i>
    <i r="1">
      <x v="3"/>
    </i>
    <i r="1">
      <x v="4"/>
    </i>
    <i>
      <x v="6"/>
    </i>
    <i r="1">
      <x v="1"/>
    </i>
    <i r="1">
      <x v="2"/>
    </i>
    <i r="1">
      <x v="3"/>
    </i>
    <i r="1">
      <x v="4"/>
    </i>
    <i>
      <x v="7"/>
    </i>
    <i r="1">
      <x v="1"/>
    </i>
    <i r="1">
      <x v="2"/>
    </i>
    <i r="1">
      <x v="3"/>
    </i>
    <i r="1">
      <x v="4"/>
    </i>
    <i>
      <x v="8"/>
    </i>
    <i r="1">
      <x v="1"/>
    </i>
    <i r="1">
      <x v="2"/>
    </i>
    <i r="1">
      <x v="3"/>
    </i>
    <i r="1">
      <x v="4"/>
    </i>
    <i>
      <x v="9"/>
    </i>
    <i r="1">
      <x v="1"/>
    </i>
    <i r="1">
      <x v="2"/>
    </i>
    <i r="1">
      <x v="3"/>
    </i>
    <i r="1">
      <x v="4"/>
    </i>
  </rowItems>
  <colFields count="1">
    <field x="4"/>
  </colFields>
  <colItems count="5">
    <i>
      <x/>
    </i>
    <i>
      <x v="1"/>
    </i>
    <i>
      <x v="2"/>
    </i>
    <i>
      <x v="3"/>
    </i>
    <i>
      <x v="6"/>
    </i>
  </colItems>
  <dataFields count="1">
    <dataField name="Sum of förbrukning" fld="1" showDataAs="percentDiff" baseField="11" baseItem="1048828" numFmtId="9"/>
  </dataFields>
  <chartFormats count="18">
    <chartFormat chart="0" format="10" series="1">
      <pivotArea type="data" outline="0" fieldPosition="0">
        <references count="2">
          <reference field="4294967294" count="1" selected="0">
            <x v="0"/>
          </reference>
          <reference field="4" count="1" selected="0">
            <x v="0"/>
          </reference>
        </references>
      </pivotArea>
    </chartFormat>
    <chartFormat chart="0" format="11" series="1">
      <pivotArea type="data" outline="0" fieldPosition="0">
        <references count="2">
          <reference field="4294967294" count="1" selected="0">
            <x v="0"/>
          </reference>
          <reference field="4" count="1" selected="0">
            <x v="1"/>
          </reference>
        </references>
      </pivotArea>
    </chartFormat>
    <chartFormat chart="0" format="12" series="1">
      <pivotArea type="data" outline="0" fieldPosition="0">
        <references count="2">
          <reference field="4294967294" count="1" selected="0">
            <x v="0"/>
          </reference>
          <reference field="4" count="1" selected="0">
            <x v="2"/>
          </reference>
        </references>
      </pivotArea>
    </chartFormat>
    <chartFormat chart="0" format="13" series="1">
      <pivotArea type="data" outline="0" fieldPosition="0">
        <references count="2">
          <reference field="4294967294" count="1" selected="0">
            <x v="0"/>
          </reference>
          <reference field="4" count="1" selected="0">
            <x v="3"/>
          </reference>
        </references>
      </pivotArea>
    </chartFormat>
    <chartFormat chart="0" format="14" series="1">
      <pivotArea type="data" outline="0" fieldPosition="0">
        <references count="2">
          <reference field="4294967294" count="1" selected="0">
            <x v="0"/>
          </reference>
          <reference field="4" count="1" selected="0">
            <x v="4"/>
          </reference>
        </references>
      </pivotArea>
    </chartFormat>
    <chartFormat chart="1" format="6" series="1">
      <pivotArea type="data" outline="0" fieldPosition="0">
        <references count="2">
          <reference field="4294967294" count="1" selected="0">
            <x v="0"/>
          </reference>
          <reference field="4" count="1" selected="0">
            <x v="0"/>
          </reference>
        </references>
      </pivotArea>
    </chartFormat>
    <chartFormat chart="1" format="7" series="1">
      <pivotArea type="data" outline="0" fieldPosition="0">
        <references count="2">
          <reference field="4294967294" count="1" selected="0">
            <x v="0"/>
          </reference>
          <reference field="4" count="1" selected="0">
            <x v="1"/>
          </reference>
        </references>
      </pivotArea>
    </chartFormat>
    <chartFormat chart="1" format="8" series="1">
      <pivotArea type="data" outline="0" fieldPosition="0">
        <references count="2">
          <reference field="4294967294" count="1" selected="0">
            <x v="0"/>
          </reference>
          <reference field="4" count="1" selected="0">
            <x v="2"/>
          </reference>
        </references>
      </pivotArea>
    </chartFormat>
    <chartFormat chart="1" format="9" series="1">
      <pivotArea type="data" outline="0" fieldPosition="0">
        <references count="2">
          <reference field="4294967294" count="1" selected="0">
            <x v="0"/>
          </reference>
          <reference field="4" count="1" selected="0">
            <x v="3"/>
          </reference>
        </references>
      </pivotArea>
    </chartFormat>
    <chartFormat chart="1" format="10" series="1">
      <pivotArea type="data" outline="0" fieldPosition="0">
        <references count="2">
          <reference field="4294967294" count="1" selected="0">
            <x v="0"/>
          </reference>
          <reference field="4" count="1" selected="0">
            <x v="4"/>
          </reference>
        </references>
      </pivotArea>
    </chartFormat>
    <chartFormat chart="1" format="11" series="1">
      <pivotArea type="data" outline="0" fieldPosition="0">
        <references count="1">
          <reference field="4294967294" count="1" selected="0">
            <x v="0"/>
          </reference>
        </references>
      </pivotArea>
    </chartFormat>
    <chartFormat chart="2" format="21" series="1">
      <pivotArea type="data" outline="0" fieldPosition="0">
        <references count="1">
          <reference field="4294967294" count="1" selected="0">
            <x v="0"/>
          </reference>
        </references>
      </pivotArea>
    </chartFormat>
    <chartFormat chart="2" format="22" series="1">
      <pivotArea type="data" outline="0" fieldPosition="0">
        <references count="2">
          <reference field="4294967294" count="1" selected="0">
            <x v="0"/>
          </reference>
          <reference field="4" count="1" selected="0">
            <x v="2"/>
          </reference>
        </references>
      </pivotArea>
    </chartFormat>
    <chartFormat chart="2" format="23" series="1">
      <pivotArea type="data" outline="0" fieldPosition="0">
        <references count="2">
          <reference field="4294967294" count="1" selected="0">
            <x v="0"/>
          </reference>
          <reference field="4" count="1" selected="0">
            <x v="3"/>
          </reference>
        </references>
      </pivotArea>
    </chartFormat>
    <chartFormat chart="2" format="24" series="1">
      <pivotArea type="data" outline="0" fieldPosition="0">
        <references count="2">
          <reference field="4294967294" count="1" selected="0">
            <x v="0"/>
          </reference>
          <reference field="4" count="1" selected="0">
            <x v="4"/>
          </reference>
        </references>
      </pivotArea>
    </chartFormat>
    <chartFormat chart="2" format="25" series="1">
      <pivotArea type="data" outline="0" fieldPosition="0">
        <references count="2">
          <reference field="4294967294" count="1" selected="0">
            <x v="0"/>
          </reference>
          <reference field="4" count="1" selected="0">
            <x v="0"/>
          </reference>
        </references>
      </pivotArea>
    </chartFormat>
    <chartFormat chart="2" format="26" series="1">
      <pivotArea type="data" outline="0" fieldPosition="0">
        <references count="2">
          <reference field="4294967294" count="1" selected="0">
            <x v="0"/>
          </reference>
          <reference field="4" count="1" selected="0">
            <x v="1"/>
          </reference>
        </references>
      </pivotArea>
    </chartFormat>
    <chartFormat chart="2" format="27" series="1">
      <pivotArea type="data" outline="0" fieldPosition="0">
        <references count="2">
          <reference field="4294967294" count="1" selected="0">
            <x v="0"/>
          </reference>
          <reference field="4" count="1" selected="0">
            <x v="6"/>
          </reference>
        </references>
      </pivotArea>
    </chartFormat>
  </chartFormats>
  <pivotTableStyleInfo name="PivotStyleLight10" showRowHeaders="1" showColHeaders="1" showRowStripes="0" showColStripes="0" showLastColumn="1"/>
  <filters count="1">
    <filter fld="0" type="dateBetween" evalOrder="-1" id="123" name="datum">
      <autoFilter ref="A1">
        <filterColumn colId="0">
          <customFilters and="1">
            <customFilter operator="greaterThanOrEqual" val="41275"/>
            <customFilter operator="lessThanOrEqual" val="43100"/>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nläggning" sourceName="anläggning">
  <pivotTables>
    <pivotTable tabId="4" name="ptSum"/>
  </pivotTables>
  <data>
    <tabular pivotCacheId="1">
      <items count="7">
        <i x="0" s="1"/>
        <i x="1" s="1"/>
        <i x="2" s="1"/>
        <i x="3" s="1"/>
        <i x="4" s="1"/>
        <i x="6" nd="1"/>
        <i x="5"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nläggning1" sourceName="anläggning">
  <pivotTables>
    <pivotTable tabId="2" name="ptYoY1"/>
    <pivotTable tabId="2" name="ptYoY2"/>
    <pivotTable tabId="2" name="ptYoY4"/>
    <pivotTable tabId="2" name="ptYoY3"/>
  </pivotTables>
  <data>
    <tabular pivotCacheId="1">
      <items count="7">
        <i x="0" s="1"/>
        <i x="1" s="1"/>
        <i x="2" s="1"/>
        <i x="3" s="1"/>
        <i x="4" s="1"/>
        <i x="6" nd="1"/>
        <i x="5"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s" sourceName="Years">
  <pivotTables>
    <pivotTable tabId="2" name="ptYoY1"/>
    <pivotTable tabId="2" name="ptYoY2"/>
    <pivotTable tabId="2" name="ptYoY4"/>
    <pivotTable tabId="2" name="ptYoY3"/>
  </pivotTables>
  <data>
    <tabular pivotCacheId="1">
      <items count="11">
        <i x="1" s="1"/>
        <i x="2" s="1"/>
        <i x="3" s="1"/>
        <i x="4" s="1"/>
        <i x="5" s="1"/>
        <i x="6" s="1"/>
        <i x="7" s="1"/>
        <i x="8" s="1"/>
        <i x="9" s="1"/>
        <i x="0" s="1" nd="1"/>
        <i x="10"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anläggning11" sourceName="anläggning">
  <pivotTables>
    <pivotTable tabId="6" name="ptYoY1"/>
    <pivotTable tabId="6" name="ptYoY2"/>
    <pivotTable tabId="6" name="ptYoY4"/>
    <pivotTable tabId="6" name="ptYoY3"/>
  </pivotTables>
  <data>
    <tabular pivotCacheId="1">
      <items count="7">
        <i x="0" s="1"/>
        <i x="1" s="1"/>
        <i x="2" s="1"/>
        <i x="3" s="1"/>
        <i x="4" s="1"/>
        <i x="6" nd="1"/>
        <i x="5"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Years1" sourceName="Years">
  <pivotTables>
    <pivotTable tabId="6" name="ptYoY1"/>
    <pivotTable tabId="6" name="ptYoY2"/>
    <pivotTable tabId="6" name="ptYoY4"/>
    <pivotTable tabId="6" name="ptYoY3"/>
  </pivotTables>
  <data>
    <tabular pivotCacheId="1">
      <items count="11">
        <i x="1" s="1"/>
        <i x="2" s="1"/>
        <i x="3" s="1"/>
        <i x="4" s="1"/>
        <i x="5" s="1"/>
        <i x="6" s="1"/>
        <i x="7" s="1"/>
        <i x="8" s="1"/>
        <i x="9" s="1"/>
        <i x="0" s="1" nd="1"/>
        <i x="10"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Years2" sourceName="Years">
  <pivotTables>
    <pivotTable tabId="7" name="PivotTable1"/>
  </pivotTables>
  <data>
    <tabular pivotCacheId="1">
      <items count="11">
        <i x="1" s="1"/>
        <i x="2" s="1"/>
        <i x="3" s="1"/>
        <i x="4" s="1"/>
        <i x="5" s="1"/>
        <i x="6" s="1"/>
        <i x="7" s="1"/>
        <i x="8" s="1"/>
        <i x="9" s="1"/>
        <i x="0" nd="1"/>
        <i x="10" nd="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anläggning2" sourceName="anläggning">
  <pivotTables>
    <pivotTable tabId="7" name="PivotTable1"/>
  </pivotTables>
  <data>
    <tabular pivotCacheId="1">
      <items count="7">
        <i x="0" s="1"/>
        <i x="1" s="1"/>
        <i x="2" s="1"/>
        <i x="3" s="1"/>
        <i x="4" s="1"/>
        <i x="6" s="1" nd="1"/>
        <i x="5"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Slicer_Years3" sourceName="Years">
  <pivotTables>
    <pivotTable tabId="10" name="PivotTable1"/>
  </pivotTables>
  <data>
    <tabular pivotCacheId="1">
      <items count="11">
        <i x="1"/>
        <i x="2"/>
        <i x="3"/>
        <i x="4"/>
        <i x="5"/>
        <i x="6" s="1"/>
        <i x="7" s="1"/>
        <i x="8" s="1"/>
        <i x="9"/>
        <i x="0" nd="1"/>
        <i x="10" nd="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Slicer_anläggning3" sourceName="anläggning">
  <pivotTables>
    <pivotTable tabId="10" name="PivotTable2"/>
  </pivotTables>
  <data>
    <tabular pivotCacheId="1" showMissing="0" crossFilter="showItemsWithNoData">
      <items count="7">
        <i x="0" s="1"/>
        <i x="1" s="1"/>
        <i x="2" s="1"/>
        <i x="3" s="1"/>
        <i x="4" s="1"/>
        <i x="5"/>
        <i x="6"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nläggning" cache="Slicer_anläggning" caption="anläggning" showCaption="0" style="SlicerStyleLight6"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anläggning 1" cache="Slicer_anläggning1" caption="anläggning" columnCount="5" showCaption="0" style="SlicerStyleLight5" rowHeight="241300"/>
  <slicer name="Years" cache="Slicer_Years" caption="Years" showCaption="0" style="SlicerStyleLight5"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anläggning 2" cache="Slicer_anläggning11" caption="anläggning" columnCount="5" showCaption="0" style="SlicerStyleLight2" rowHeight="241300"/>
  <slicer name="Years 1" cache="Slicer_Years1" caption="Years" showCaption="0" style="SlicerStyleLight2" rowHeight="241300"/>
</slicers>
</file>

<file path=xl/slicers/slicer4.xml><?xml version="1.0" encoding="utf-8"?>
<slicers xmlns="http://schemas.microsoft.com/office/spreadsheetml/2009/9/main" xmlns:mc="http://schemas.openxmlformats.org/markup-compatibility/2006" xmlns:x="http://schemas.openxmlformats.org/spreadsheetml/2006/main" mc:Ignorable="x">
  <slicer name="Years 2" cache="Slicer_Years2" caption="Years" style="SlicerStyleLight4" rowHeight="241300"/>
  <slicer name="anläggning 3" cache="Slicer_anläggning2" caption="anläggning" columnCount="5" style="SlicerStyleLight4" rowHeight="241300"/>
</slicers>
</file>

<file path=xl/slicers/slicer5.xml><?xml version="1.0" encoding="utf-8"?>
<slicers xmlns="http://schemas.microsoft.com/office/spreadsheetml/2009/9/main" xmlns:mc="http://schemas.openxmlformats.org/markup-compatibility/2006" xmlns:x="http://schemas.openxmlformats.org/spreadsheetml/2006/main" mc:Ignorable="x">
  <slicer name="Years 3" cache="Slicer_Years3" caption="Years" showCaption="0" rowHeight="241300"/>
  <slicer name="anläggning 4" cache="Slicer_anläggning3" caption="anläggning" showCaption="0" rowHeight="241300"/>
</slicers>
</file>

<file path=xl/tables/table1.xml><?xml version="1.0" encoding="utf-8"?>
<table xmlns="http://schemas.openxmlformats.org/spreadsheetml/2006/main" id="1" name="tData" displayName="tData" ref="A1:J636" totalsRowShown="0">
  <autoFilter ref="A1:J636"/>
  <sortState ref="A2:J632">
    <sortCondition ref="A630"/>
  </sortState>
  <tableColumns count="10">
    <tableColumn id="1" name="datum" dataDxfId="2"/>
    <tableColumn id="2" name="förbrukning"/>
    <tableColumn id="3" name="hi"/>
    <tableColumn id="4" name="lo"/>
    <tableColumn id="5" name="anläggning"/>
    <tableColumn id="6" name="temp"/>
    <tableColumn id="8" name="typ"/>
    <tableColumn id="9" name="CSV_namn"/>
    <tableColumn id="7" name="ÅR" dataDxfId="1">
      <calculatedColumnFormula>YEAR(tData[[#This Row],[datum]])</calculatedColumnFormula>
    </tableColumn>
    <tableColumn id="10" name="KVARTAL" dataDxfId="0">
      <calculatedColumnFormula>"Q"&amp;QUOTIENT(MONTH(tData[[#This Row],[datum]])-1,3)+1</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name="NativeTimeline_datum" sourceName="datum">
  <pivotTables>
    <pivotTable tabId="4" name="ptSum"/>
  </pivotTables>
  <state minimalRefreshVersion="6" lastRefreshVersion="6" pivotCacheId="1" filterType="dateBetween">
    <selection startDate="2013-01-01T00:00:00" endDate="2017-12-31T00:00:00"/>
    <bounds startDate="2009-01-01T00:00:00" endDate="2018-01-01T00:00:00"/>
  </state>
</timelineCacheDefinition>
</file>

<file path=xl/timelineCaches/timelineCache2.xml><?xml version="1.0" encoding="utf-8"?>
<timelineCacheDefinition xmlns="http://schemas.microsoft.com/office/spreadsheetml/2010/11/main" xmlns:x15="http://schemas.microsoft.com/office/spreadsheetml/2010/11/main" name="NativeTimeline_datum1" sourceName="datum">
  <pivotTables>
    <pivotTable tabId="2" name="ptYoY1"/>
    <pivotTable tabId="2" name="ptYoY2"/>
    <pivotTable tabId="2" name="ptYoY4"/>
    <pivotTable tabId="2" name="ptYoY3"/>
  </pivotTables>
  <state minimalRefreshVersion="6" lastRefreshVersion="6" pivotCacheId="1" filterType="dateBetween">
    <selection startDate="2013-01-01T00:00:00" endDate="2017-12-31T00:00:00"/>
    <bounds startDate="2009-01-01T00:00:00" endDate="2018-01-01T00:00:00"/>
  </state>
</timelineCacheDefinition>
</file>

<file path=xl/timelineCaches/timelineCache3.xml><?xml version="1.0" encoding="utf-8"?>
<timelineCacheDefinition xmlns="http://schemas.microsoft.com/office/spreadsheetml/2010/11/main" xmlns:x15="http://schemas.microsoft.com/office/spreadsheetml/2010/11/main" name="NativeTimeline_datum11" sourceName="datum">
  <pivotTables>
    <pivotTable tabId="6" name="ptYoY1"/>
    <pivotTable tabId="6" name="ptYoY2"/>
    <pivotTable tabId="6" name="ptYoY4"/>
    <pivotTable tabId="6" name="ptYoY3"/>
  </pivotTables>
  <state minimalRefreshVersion="6" lastRefreshVersion="6" pivotCacheId="1" filterType="dateBetween">
    <selection startDate="2013-01-01T00:00:00" endDate="2017-12-31T00:00:00"/>
    <bounds startDate="2009-01-01T00:00:00" endDate="2018-01-01T00:00:00"/>
  </state>
</timelineCacheDefinition>
</file>

<file path=xl/timelineCaches/timelineCache4.xml><?xml version="1.0" encoding="utf-8"?>
<timelineCacheDefinition xmlns="http://schemas.microsoft.com/office/spreadsheetml/2010/11/main" xmlns:x15="http://schemas.microsoft.com/office/spreadsheetml/2010/11/main" name="NativeTimeline_datum2" sourceName="datum">
  <pivotTables>
    <pivotTable tabId="8" name="PivotTable1"/>
  </pivotTables>
  <state minimalRefreshVersion="6" lastRefreshVersion="6" pivotCacheId="1" filterType="dateBetween">
    <selection startDate="2009-01-01T00:00:00" endDate="2017-12-31T00:00:00"/>
    <bounds startDate="2009-01-01T00:00:00" endDate="2018-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datum" cache="NativeTimeline_datum" caption="datum" level="1" selectionLevel="0" scrollPosition="2010-01-31T00:00:00" style="TimeSlicerStyleLight6"/>
</timelines>
</file>

<file path=xl/timelines/timeline2.xml><?xml version="1.0" encoding="utf-8"?>
<timelines xmlns="http://schemas.microsoft.com/office/spreadsheetml/2010/11/main" xmlns:mc="http://schemas.openxmlformats.org/markup-compatibility/2006" xmlns:x="http://schemas.openxmlformats.org/spreadsheetml/2006/main" mc:Ignorable="x">
  <timeline name="datum 1" cache="NativeTimeline_datum1" caption="datum" level="0" selectionLevel="0" scrollPosition="2009-01-01T00:00:00" style="TimeSlicerStyleLight5"/>
</timelines>
</file>

<file path=xl/timelines/timeline3.xml><?xml version="1.0" encoding="utf-8"?>
<timelines xmlns="http://schemas.microsoft.com/office/spreadsheetml/2010/11/main" xmlns:mc="http://schemas.openxmlformats.org/markup-compatibility/2006" xmlns:x="http://schemas.openxmlformats.org/spreadsheetml/2006/main" mc:Ignorable="x">
  <timeline name="datum 2" cache="NativeTimeline_datum11" caption="datum" level="1" selectionLevel="0" scrollPosition="2012-08-09T00:00:00" style="TimeSlicerStyleLight2"/>
</timelines>
</file>

<file path=xl/timelines/timeline4.xml><?xml version="1.0" encoding="utf-8"?>
<timelines xmlns="http://schemas.microsoft.com/office/spreadsheetml/2010/11/main" xmlns:mc="http://schemas.openxmlformats.org/markup-compatibility/2006" xmlns:x="http://schemas.openxmlformats.org/spreadsheetml/2006/main" mc:Ignorable="x">
  <timeline name="datum 3" cache="NativeTimeline_datum2" caption="datum" level="0" selectionLevel="0" scrollPosition="2009-01-01T00:00:00"/>
</timeline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microsoft.com/office/2011/relationships/timeline" Target="../timelines/timeline2.xml"/><Relationship Id="rId3" Type="http://schemas.openxmlformats.org/officeDocument/2006/relationships/pivotTable" Target="../pivotTables/pivotTable4.xml"/><Relationship Id="rId7" Type="http://schemas.microsoft.com/office/2007/relationships/slicer" Target="../slicers/slicer2.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8" Type="http://schemas.microsoft.com/office/2011/relationships/timeline" Target="../timelines/timeline3.xml"/><Relationship Id="rId3" Type="http://schemas.openxmlformats.org/officeDocument/2006/relationships/pivotTable" Target="../pivotTables/pivotTable8.xml"/><Relationship Id="rId7" Type="http://schemas.microsoft.com/office/2007/relationships/slicer" Target="../slicers/slicer3.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ivotTable" Target="../pivotTables/pivotTable10.xml"/><Relationship Id="rId4" Type="http://schemas.microsoft.com/office/2007/relationships/slicer" Target="../slicers/slicer4.xml"/></Relationships>
</file>

<file path=xl/worksheets/_rels/sheet8.xml.rels><?xml version="1.0" encoding="UTF-8" standalone="yes"?>
<Relationships xmlns="http://schemas.openxmlformats.org/package/2006/relationships"><Relationship Id="rId3" Type="http://schemas.microsoft.com/office/2011/relationships/timeline" Target="../timelines/timeline4.xml"/><Relationship Id="rId2" Type="http://schemas.openxmlformats.org/officeDocument/2006/relationships/drawing" Target="../drawings/drawing5.xml"/><Relationship Id="rId1" Type="http://schemas.openxmlformats.org/officeDocument/2006/relationships/pivotTable" Target="../pivotTables/pivotTable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ivotTable" Target="../pivotTables/pivotTable13.xml"/><Relationship Id="rId1" Type="http://schemas.openxmlformats.org/officeDocument/2006/relationships/pivotTable" Target="../pivotTables/pivotTable12.xml"/><Relationship Id="rId5" Type="http://schemas.microsoft.com/office/2007/relationships/slicer" Target="../slicers/slicer5.x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5" sqref="C15"/>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636"/>
  <sheetViews>
    <sheetView topLeftCell="A405" workbookViewId="0">
      <selection activeCell="A426" sqref="A426:XFD426"/>
    </sheetView>
  </sheetViews>
  <sheetFormatPr defaultRowHeight="15" x14ac:dyDescent="0.25"/>
  <cols>
    <col min="1" max="1" width="10.42578125" bestFit="1" customWidth="1"/>
    <col min="2" max="2" width="13.5703125" customWidth="1"/>
    <col min="5" max="5" width="12.7109375" customWidth="1"/>
    <col min="7" max="7" width="9.28515625" bestFit="1" customWidth="1"/>
    <col min="8" max="8" width="28.7109375" customWidth="1"/>
  </cols>
  <sheetData>
    <row r="1" spans="1:10" x14ac:dyDescent="0.25">
      <c r="A1" t="s">
        <v>0</v>
      </c>
      <c r="B1" t="s">
        <v>1</v>
      </c>
      <c r="C1" t="s">
        <v>2</v>
      </c>
      <c r="D1" t="s">
        <v>3</v>
      </c>
      <c r="E1" t="s">
        <v>4</v>
      </c>
      <c r="F1" t="s">
        <v>5</v>
      </c>
      <c r="G1" t="s">
        <v>6</v>
      </c>
      <c r="H1" t="s">
        <v>7</v>
      </c>
      <c r="I1" t="s">
        <v>58</v>
      </c>
      <c r="J1" t="s">
        <v>59</v>
      </c>
    </row>
    <row r="2" spans="1:10" x14ac:dyDescent="0.25">
      <c r="A2" s="1">
        <v>39814</v>
      </c>
      <c r="B2">
        <v>1519.43</v>
      </c>
      <c r="E2" t="s">
        <v>15</v>
      </c>
      <c r="G2" t="s">
        <v>9</v>
      </c>
      <c r="H2" t="s">
        <v>16</v>
      </c>
      <c r="I2">
        <f>YEAR(tData[[#This Row],[datum]])</f>
        <v>2009</v>
      </c>
      <c r="J2" t="str">
        <f>"Q"&amp;QUOTIENT(MONTH(tData[[#This Row],[datum]])-1,3)+1</f>
        <v>Q1</v>
      </c>
    </row>
    <row r="3" spans="1:10" x14ac:dyDescent="0.25">
      <c r="A3" s="1">
        <v>39814</v>
      </c>
      <c r="B3">
        <v>514</v>
      </c>
      <c r="E3" t="s">
        <v>13</v>
      </c>
      <c r="G3" t="s">
        <v>9</v>
      </c>
      <c r="H3" t="s">
        <v>14</v>
      </c>
      <c r="I3">
        <f>YEAR(tData[[#This Row],[datum]])</f>
        <v>2009</v>
      </c>
      <c r="J3" t="str">
        <f>"Q"&amp;QUOTIENT(MONTH(tData[[#This Row],[datum]])-1,3)+1</f>
        <v>Q1</v>
      </c>
    </row>
    <row r="4" spans="1:10" x14ac:dyDescent="0.25">
      <c r="A4" s="1">
        <v>39814</v>
      </c>
      <c r="B4">
        <v>1225.57</v>
      </c>
      <c r="E4" t="s">
        <v>11</v>
      </c>
      <c r="G4" t="s">
        <v>9</v>
      </c>
      <c r="H4" t="s">
        <v>12</v>
      </c>
      <c r="I4">
        <f>YEAR(tData[[#This Row],[datum]])</f>
        <v>2009</v>
      </c>
      <c r="J4" t="str">
        <f>"Q"&amp;QUOTIENT(MONTH(tData[[#This Row],[datum]])-1,3)+1</f>
        <v>Q1</v>
      </c>
    </row>
    <row r="5" spans="1:10" x14ac:dyDescent="0.25">
      <c r="A5" s="1">
        <v>39814</v>
      </c>
      <c r="B5">
        <v>10406.34</v>
      </c>
      <c r="E5" t="s">
        <v>56</v>
      </c>
      <c r="G5" t="s">
        <v>9</v>
      </c>
      <c r="H5" t="s">
        <v>17</v>
      </c>
      <c r="I5">
        <f>YEAR(tData[[#This Row],[datum]])</f>
        <v>2009</v>
      </c>
      <c r="J5" t="str">
        <f>"Q"&amp;QUOTIENT(MONTH(tData[[#This Row],[datum]])-1,3)+1</f>
        <v>Q1</v>
      </c>
    </row>
    <row r="6" spans="1:10" x14ac:dyDescent="0.25">
      <c r="A6" s="1">
        <v>39814</v>
      </c>
      <c r="B6">
        <v>3535.45</v>
      </c>
      <c r="E6" t="s">
        <v>8</v>
      </c>
      <c r="G6" t="s">
        <v>9</v>
      </c>
      <c r="H6" t="s">
        <v>10</v>
      </c>
      <c r="I6">
        <f>YEAR(tData[[#This Row],[datum]])</f>
        <v>2009</v>
      </c>
      <c r="J6" t="str">
        <f>"Q"&amp;QUOTIENT(MONTH(tData[[#This Row],[datum]])-1,3)+1</f>
        <v>Q1</v>
      </c>
    </row>
    <row r="7" spans="1:10" x14ac:dyDescent="0.25">
      <c r="A7" s="1">
        <v>39845</v>
      </c>
      <c r="B7">
        <v>1372.38</v>
      </c>
      <c r="E7" t="s">
        <v>15</v>
      </c>
      <c r="G7" t="s">
        <v>9</v>
      </c>
      <c r="H7" t="s">
        <v>16</v>
      </c>
      <c r="I7">
        <f>YEAR(tData[[#This Row],[datum]])</f>
        <v>2009</v>
      </c>
      <c r="J7" t="str">
        <f>"Q"&amp;QUOTIENT(MONTH(tData[[#This Row],[datum]])-1,3)+1</f>
        <v>Q1</v>
      </c>
    </row>
    <row r="8" spans="1:10" x14ac:dyDescent="0.25">
      <c r="A8" s="1">
        <v>39845</v>
      </c>
      <c r="B8">
        <v>397</v>
      </c>
      <c r="E8" t="s">
        <v>13</v>
      </c>
      <c r="G8" t="s">
        <v>9</v>
      </c>
      <c r="H8" t="s">
        <v>14</v>
      </c>
      <c r="I8">
        <f>YEAR(tData[[#This Row],[datum]])</f>
        <v>2009</v>
      </c>
      <c r="J8" t="str">
        <f>"Q"&amp;QUOTIENT(MONTH(tData[[#This Row],[datum]])-1,3)+1</f>
        <v>Q1</v>
      </c>
    </row>
    <row r="9" spans="1:10" x14ac:dyDescent="0.25">
      <c r="A9" s="1">
        <v>39845</v>
      </c>
      <c r="B9">
        <v>1106.96</v>
      </c>
      <c r="E9" t="s">
        <v>11</v>
      </c>
      <c r="G9" t="s">
        <v>9</v>
      </c>
      <c r="H9" t="s">
        <v>12</v>
      </c>
      <c r="I9">
        <f>YEAR(tData[[#This Row],[datum]])</f>
        <v>2009</v>
      </c>
      <c r="J9" t="str">
        <f>"Q"&amp;QUOTIENT(MONTH(tData[[#This Row],[datum]])-1,3)+1</f>
        <v>Q1</v>
      </c>
    </row>
    <row r="10" spans="1:10" x14ac:dyDescent="0.25">
      <c r="A10" s="1">
        <v>39845</v>
      </c>
      <c r="B10">
        <v>9096.84</v>
      </c>
      <c r="E10" t="s">
        <v>56</v>
      </c>
      <c r="G10" t="s">
        <v>9</v>
      </c>
      <c r="H10" t="s">
        <v>17</v>
      </c>
      <c r="I10">
        <f>YEAR(tData[[#This Row],[datum]])</f>
        <v>2009</v>
      </c>
      <c r="J10" t="str">
        <f>"Q"&amp;QUOTIENT(MONTH(tData[[#This Row],[datum]])-1,3)+1</f>
        <v>Q1</v>
      </c>
    </row>
    <row r="11" spans="1:10" x14ac:dyDescent="0.25">
      <c r="A11" s="1">
        <v>39845</v>
      </c>
      <c r="B11">
        <v>3193.31</v>
      </c>
      <c r="E11" t="s">
        <v>8</v>
      </c>
      <c r="G11" t="s">
        <v>9</v>
      </c>
      <c r="H11" t="s">
        <v>10</v>
      </c>
      <c r="I11">
        <f>YEAR(tData[[#This Row],[datum]])</f>
        <v>2009</v>
      </c>
      <c r="J11" t="str">
        <f>"Q"&amp;QUOTIENT(MONTH(tData[[#This Row],[datum]])-1,3)+1</f>
        <v>Q1</v>
      </c>
    </row>
    <row r="12" spans="1:10" x14ac:dyDescent="0.25">
      <c r="A12" s="1">
        <v>39873</v>
      </c>
      <c r="B12">
        <v>1519.43</v>
      </c>
      <c r="E12" t="s">
        <v>15</v>
      </c>
      <c r="G12" t="s">
        <v>9</v>
      </c>
      <c r="H12" t="s">
        <v>16</v>
      </c>
      <c r="I12">
        <f>YEAR(tData[[#This Row],[datum]])</f>
        <v>2009</v>
      </c>
      <c r="J12" t="str">
        <f>"Q"&amp;QUOTIENT(MONTH(tData[[#This Row],[datum]])-1,3)+1</f>
        <v>Q1</v>
      </c>
    </row>
    <row r="13" spans="1:10" x14ac:dyDescent="0.25">
      <c r="A13" s="1">
        <v>39873</v>
      </c>
      <c r="B13">
        <v>399</v>
      </c>
      <c r="E13" t="s">
        <v>13</v>
      </c>
      <c r="G13" t="s">
        <v>9</v>
      </c>
      <c r="H13" t="s">
        <v>14</v>
      </c>
      <c r="I13">
        <f>YEAR(tData[[#This Row],[datum]])</f>
        <v>2009</v>
      </c>
      <c r="J13" t="str">
        <f>"Q"&amp;QUOTIENT(MONTH(tData[[#This Row],[datum]])-1,3)+1</f>
        <v>Q1</v>
      </c>
    </row>
    <row r="14" spans="1:10" x14ac:dyDescent="0.25">
      <c r="A14" s="1">
        <v>39873</v>
      </c>
      <c r="B14">
        <v>1225.57</v>
      </c>
      <c r="E14" t="s">
        <v>11</v>
      </c>
      <c r="G14" t="s">
        <v>9</v>
      </c>
      <c r="H14" t="s">
        <v>12</v>
      </c>
      <c r="I14">
        <f>YEAR(tData[[#This Row],[datum]])</f>
        <v>2009</v>
      </c>
      <c r="J14" t="str">
        <f>"Q"&amp;QUOTIENT(MONTH(tData[[#This Row],[datum]])-1,3)+1</f>
        <v>Q1</v>
      </c>
    </row>
    <row r="15" spans="1:10" x14ac:dyDescent="0.25">
      <c r="A15" s="1">
        <v>39873</v>
      </c>
      <c r="B15">
        <v>10885.02</v>
      </c>
      <c r="E15" t="s">
        <v>56</v>
      </c>
      <c r="G15" t="s">
        <v>9</v>
      </c>
      <c r="H15" t="s">
        <v>17</v>
      </c>
      <c r="I15">
        <f>YEAR(tData[[#This Row],[datum]])</f>
        <v>2009</v>
      </c>
      <c r="J15" t="str">
        <f>"Q"&amp;QUOTIENT(MONTH(tData[[#This Row],[datum]])-1,3)+1</f>
        <v>Q1</v>
      </c>
    </row>
    <row r="16" spans="1:10" x14ac:dyDescent="0.25">
      <c r="A16" s="1">
        <v>39873</v>
      </c>
      <c r="B16">
        <v>3535.45</v>
      </c>
      <c r="E16" t="s">
        <v>8</v>
      </c>
      <c r="G16" t="s">
        <v>9</v>
      </c>
      <c r="H16" t="s">
        <v>10</v>
      </c>
      <c r="I16">
        <f>YEAR(tData[[#This Row],[datum]])</f>
        <v>2009</v>
      </c>
      <c r="J16" t="str">
        <f>"Q"&amp;QUOTIENT(MONTH(tData[[#This Row],[datum]])-1,3)+1</f>
        <v>Q1</v>
      </c>
    </row>
    <row r="17" spans="1:10" x14ac:dyDescent="0.25">
      <c r="A17" s="1">
        <v>39904</v>
      </c>
      <c r="B17">
        <v>3084.03</v>
      </c>
      <c r="E17" t="s">
        <v>15</v>
      </c>
      <c r="G17" t="s">
        <v>9</v>
      </c>
      <c r="H17" t="s">
        <v>16</v>
      </c>
      <c r="I17">
        <f>YEAR(tData[[#This Row],[datum]])</f>
        <v>2009</v>
      </c>
      <c r="J17" t="str">
        <f>"Q"&amp;QUOTIENT(MONTH(tData[[#This Row],[datum]])-1,3)+1</f>
        <v>Q2</v>
      </c>
    </row>
    <row r="18" spans="1:10" x14ac:dyDescent="0.25">
      <c r="A18" s="1">
        <v>39904</v>
      </c>
      <c r="B18">
        <v>371</v>
      </c>
      <c r="E18" t="s">
        <v>13</v>
      </c>
      <c r="G18" t="s">
        <v>9</v>
      </c>
      <c r="H18" t="s">
        <v>14</v>
      </c>
      <c r="I18">
        <f>YEAR(tData[[#This Row],[datum]])</f>
        <v>2009</v>
      </c>
      <c r="J18" t="str">
        <f>"Q"&amp;QUOTIENT(MONTH(tData[[#This Row],[datum]])-1,3)+1</f>
        <v>Q2</v>
      </c>
    </row>
    <row r="19" spans="1:10" x14ac:dyDescent="0.25">
      <c r="A19" s="1">
        <v>39904</v>
      </c>
      <c r="B19">
        <v>2241.5300000000002</v>
      </c>
      <c r="E19" t="s">
        <v>11</v>
      </c>
      <c r="G19" t="s">
        <v>9</v>
      </c>
      <c r="H19" t="s">
        <v>12</v>
      </c>
      <c r="I19">
        <f>YEAR(tData[[#This Row],[datum]])</f>
        <v>2009</v>
      </c>
      <c r="J19" t="str">
        <f>"Q"&amp;QUOTIENT(MONTH(tData[[#This Row],[datum]])-1,3)+1</f>
        <v>Q2</v>
      </c>
    </row>
    <row r="20" spans="1:10" x14ac:dyDescent="0.25">
      <c r="A20" s="1">
        <v>39904</v>
      </c>
      <c r="B20">
        <v>9929.16</v>
      </c>
      <c r="E20" t="s">
        <v>56</v>
      </c>
      <c r="G20" t="s">
        <v>9</v>
      </c>
      <c r="H20" t="s">
        <v>17</v>
      </c>
      <c r="I20">
        <f>YEAR(tData[[#This Row],[datum]])</f>
        <v>2009</v>
      </c>
      <c r="J20" t="str">
        <f>"Q"&amp;QUOTIENT(MONTH(tData[[#This Row],[datum]])-1,3)+1</f>
        <v>Q2</v>
      </c>
    </row>
    <row r="21" spans="1:10" x14ac:dyDescent="0.25">
      <c r="A21" s="1">
        <v>39904</v>
      </c>
      <c r="B21">
        <v>7584.05</v>
      </c>
      <c r="E21" t="s">
        <v>8</v>
      </c>
      <c r="G21" t="s">
        <v>9</v>
      </c>
      <c r="H21" t="s">
        <v>10</v>
      </c>
      <c r="I21">
        <f>YEAR(tData[[#This Row],[datum]])</f>
        <v>2009</v>
      </c>
      <c r="J21" t="str">
        <f>"Q"&amp;QUOTIENT(MONTH(tData[[#This Row],[datum]])-1,3)+1</f>
        <v>Q2</v>
      </c>
    </row>
    <row r="22" spans="1:10" x14ac:dyDescent="0.25">
      <c r="A22" s="1">
        <v>39934</v>
      </c>
      <c r="E22" t="s">
        <v>15</v>
      </c>
      <c r="G22" t="s">
        <v>9</v>
      </c>
      <c r="H22" t="s">
        <v>16</v>
      </c>
      <c r="I22">
        <f>YEAR(tData[[#This Row],[datum]])</f>
        <v>2009</v>
      </c>
      <c r="J22" t="str">
        <f>"Q"&amp;QUOTIENT(MONTH(tData[[#This Row],[datum]])-1,3)+1</f>
        <v>Q2</v>
      </c>
    </row>
    <row r="23" spans="1:10" x14ac:dyDescent="0.25">
      <c r="A23" s="1">
        <v>39934</v>
      </c>
      <c r="B23">
        <v>376</v>
      </c>
      <c r="E23" t="s">
        <v>13</v>
      </c>
      <c r="G23" t="s">
        <v>9</v>
      </c>
      <c r="H23" t="s">
        <v>14</v>
      </c>
      <c r="I23">
        <f>YEAR(tData[[#This Row],[datum]])</f>
        <v>2009</v>
      </c>
      <c r="J23" t="str">
        <f>"Q"&amp;QUOTIENT(MONTH(tData[[#This Row],[datum]])-1,3)+1</f>
        <v>Q2</v>
      </c>
    </row>
    <row r="24" spans="1:10" x14ac:dyDescent="0.25">
      <c r="A24" s="1">
        <v>39934</v>
      </c>
      <c r="E24" t="s">
        <v>11</v>
      </c>
      <c r="G24" t="s">
        <v>9</v>
      </c>
      <c r="H24" t="s">
        <v>12</v>
      </c>
      <c r="I24">
        <f>YEAR(tData[[#This Row],[datum]])</f>
        <v>2009</v>
      </c>
      <c r="J24" t="str">
        <f>"Q"&amp;QUOTIENT(MONTH(tData[[#This Row],[datum]])-1,3)+1</f>
        <v>Q2</v>
      </c>
    </row>
    <row r="25" spans="1:10" x14ac:dyDescent="0.25">
      <c r="A25" s="1">
        <v>39934</v>
      </c>
      <c r="B25">
        <v>6813.48</v>
      </c>
      <c r="E25" t="s">
        <v>56</v>
      </c>
      <c r="G25" t="s">
        <v>9</v>
      </c>
      <c r="H25" t="s">
        <v>17</v>
      </c>
      <c r="I25">
        <f>YEAR(tData[[#This Row],[datum]])</f>
        <v>2009</v>
      </c>
      <c r="J25" t="str">
        <f>"Q"&amp;QUOTIENT(MONTH(tData[[#This Row],[datum]])-1,3)+1</f>
        <v>Q2</v>
      </c>
    </row>
    <row r="26" spans="1:10" x14ac:dyDescent="0.25">
      <c r="A26" s="1">
        <v>39934</v>
      </c>
      <c r="E26" t="s">
        <v>8</v>
      </c>
      <c r="G26" t="s">
        <v>9</v>
      </c>
      <c r="H26" t="s">
        <v>10</v>
      </c>
      <c r="I26">
        <f>YEAR(tData[[#This Row],[datum]])</f>
        <v>2009</v>
      </c>
      <c r="J26" t="str">
        <f>"Q"&amp;QUOTIENT(MONTH(tData[[#This Row],[datum]])-1,3)+1</f>
        <v>Q2</v>
      </c>
    </row>
    <row r="27" spans="1:10" x14ac:dyDescent="0.25">
      <c r="A27" s="1">
        <v>39965</v>
      </c>
      <c r="B27">
        <v>1367</v>
      </c>
      <c r="E27" t="s">
        <v>15</v>
      </c>
      <c r="G27" t="s">
        <v>9</v>
      </c>
      <c r="H27" t="s">
        <v>16</v>
      </c>
      <c r="I27">
        <f>YEAR(tData[[#This Row],[datum]])</f>
        <v>2009</v>
      </c>
      <c r="J27" t="str">
        <f>"Q"&amp;QUOTIENT(MONTH(tData[[#This Row],[datum]])-1,3)+1</f>
        <v>Q2</v>
      </c>
    </row>
    <row r="28" spans="1:10" x14ac:dyDescent="0.25">
      <c r="A28" s="1">
        <v>39965</v>
      </c>
      <c r="B28">
        <v>342</v>
      </c>
      <c r="E28" t="s">
        <v>13</v>
      </c>
      <c r="G28" t="s">
        <v>9</v>
      </c>
      <c r="H28" t="s">
        <v>14</v>
      </c>
      <c r="I28">
        <f>YEAR(tData[[#This Row],[datum]])</f>
        <v>2009</v>
      </c>
      <c r="J28" t="str">
        <f>"Q"&amp;QUOTIENT(MONTH(tData[[#This Row],[datum]])-1,3)+1</f>
        <v>Q2</v>
      </c>
    </row>
    <row r="29" spans="1:10" x14ac:dyDescent="0.25">
      <c r="A29" s="1">
        <v>39965</v>
      </c>
      <c r="B29">
        <v>996</v>
      </c>
      <c r="E29" t="s">
        <v>11</v>
      </c>
      <c r="G29" t="s">
        <v>9</v>
      </c>
      <c r="H29" t="s">
        <v>12</v>
      </c>
      <c r="I29">
        <f>YEAR(tData[[#This Row],[datum]])</f>
        <v>2009</v>
      </c>
      <c r="J29" t="str">
        <f>"Q"&amp;QUOTIENT(MONTH(tData[[#This Row],[datum]])-1,3)+1</f>
        <v>Q2</v>
      </c>
    </row>
    <row r="30" spans="1:10" x14ac:dyDescent="0.25">
      <c r="A30" s="1">
        <v>39965</v>
      </c>
      <c r="B30">
        <v>4303.26</v>
      </c>
      <c r="E30" t="s">
        <v>56</v>
      </c>
      <c r="G30" t="s">
        <v>9</v>
      </c>
      <c r="H30" t="s">
        <v>17</v>
      </c>
      <c r="I30">
        <f>YEAR(tData[[#This Row],[datum]])</f>
        <v>2009</v>
      </c>
      <c r="J30" t="str">
        <f>"Q"&amp;QUOTIENT(MONTH(tData[[#This Row],[datum]])-1,3)+1</f>
        <v>Q2</v>
      </c>
    </row>
    <row r="31" spans="1:10" x14ac:dyDescent="0.25">
      <c r="A31" s="1">
        <v>39965</v>
      </c>
      <c r="E31" t="s">
        <v>8</v>
      </c>
      <c r="G31" t="s">
        <v>9</v>
      </c>
      <c r="H31" t="s">
        <v>10</v>
      </c>
      <c r="I31">
        <f>YEAR(tData[[#This Row],[datum]])</f>
        <v>2009</v>
      </c>
      <c r="J31" t="str">
        <f>"Q"&amp;QUOTIENT(MONTH(tData[[#This Row],[datum]])-1,3)+1</f>
        <v>Q2</v>
      </c>
    </row>
    <row r="32" spans="1:10" x14ac:dyDescent="0.25">
      <c r="A32" s="1">
        <v>39995</v>
      </c>
      <c r="B32">
        <v>1341</v>
      </c>
      <c r="E32" t="s">
        <v>15</v>
      </c>
      <c r="G32" t="s">
        <v>9</v>
      </c>
      <c r="H32" t="s">
        <v>16</v>
      </c>
      <c r="I32">
        <f>YEAR(tData[[#This Row],[datum]])</f>
        <v>2009</v>
      </c>
      <c r="J32" t="str">
        <f>"Q"&amp;QUOTIENT(MONTH(tData[[#This Row],[datum]])-1,3)+1</f>
        <v>Q3</v>
      </c>
    </row>
    <row r="33" spans="1:10" x14ac:dyDescent="0.25">
      <c r="A33" s="1">
        <v>39995</v>
      </c>
      <c r="B33">
        <v>351</v>
      </c>
      <c r="E33" t="s">
        <v>13</v>
      </c>
      <c r="G33" t="s">
        <v>9</v>
      </c>
      <c r="H33" t="s">
        <v>14</v>
      </c>
      <c r="I33">
        <f>YEAR(tData[[#This Row],[datum]])</f>
        <v>2009</v>
      </c>
      <c r="J33" t="str">
        <f>"Q"&amp;QUOTIENT(MONTH(tData[[#This Row],[datum]])-1,3)+1</f>
        <v>Q3</v>
      </c>
    </row>
    <row r="34" spans="1:10" x14ac:dyDescent="0.25">
      <c r="A34" s="1">
        <v>39995</v>
      </c>
      <c r="B34">
        <v>853</v>
      </c>
      <c r="E34" t="s">
        <v>11</v>
      </c>
      <c r="G34" t="s">
        <v>9</v>
      </c>
      <c r="H34" t="s">
        <v>12</v>
      </c>
      <c r="I34">
        <f>YEAR(tData[[#This Row],[datum]])</f>
        <v>2009</v>
      </c>
      <c r="J34" t="str">
        <f>"Q"&amp;QUOTIENT(MONTH(tData[[#This Row],[datum]])-1,3)+1</f>
        <v>Q3</v>
      </c>
    </row>
    <row r="35" spans="1:10" x14ac:dyDescent="0.25">
      <c r="A35" s="1">
        <v>39995</v>
      </c>
      <c r="B35">
        <v>704.94</v>
      </c>
      <c r="E35" t="s">
        <v>56</v>
      </c>
      <c r="G35" t="s">
        <v>9</v>
      </c>
      <c r="H35" t="s">
        <v>17</v>
      </c>
      <c r="I35">
        <f>YEAR(tData[[#This Row],[datum]])</f>
        <v>2009</v>
      </c>
      <c r="J35" t="str">
        <f>"Q"&amp;QUOTIENT(MONTH(tData[[#This Row],[datum]])-1,3)+1</f>
        <v>Q3</v>
      </c>
    </row>
    <row r="36" spans="1:10" x14ac:dyDescent="0.25">
      <c r="A36" s="1">
        <v>39995</v>
      </c>
      <c r="E36" t="s">
        <v>8</v>
      </c>
      <c r="G36" t="s">
        <v>9</v>
      </c>
      <c r="H36" t="s">
        <v>10</v>
      </c>
      <c r="I36">
        <f>YEAR(tData[[#This Row],[datum]])</f>
        <v>2009</v>
      </c>
      <c r="J36" t="str">
        <f>"Q"&amp;QUOTIENT(MONTH(tData[[#This Row],[datum]])-1,3)+1</f>
        <v>Q3</v>
      </c>
    </row>
    <row r="37" spans="1:10" x14ac:dyDescent="0.25">
      <c r="A37" s="1">
        <v>40026</v>
      </c>
      <c r="B37">
        <v>1284</v>
      </c>
      <c r="E37" t="s">
        <v>15</v>
      </c>
      <c r="G37" t="s">
        <v>9</v>
      </c>
      <c r="H37" t="s">
        <v>16</v>
      </c>
      <c r="I37">
        <f>YEAR(tData[[#This Row],[datum]])</f>
        <v>2009</v>
      </c>
      <c r="J37" t="str">
        <f>"Q"&amp;QUOTIENT(MONTH(tData[[#This Row],[datum]])-1,3)+1</f>
        <v>Q3</v>
      </c>
    </row>
    <row r="38" spans="1:10" x14ac:dyDescent="0.25">
      <c r="A38" s="1">
        <v>40026</v>
      </c>
      <c r="B38">
        <v>384</v>
      </c>
      <c r="E38" t="s">
        <v>13</v>
      </c>
      <c r="G38" t="s">
        <v>9</v>
      </c>
      <c r="H38" t="s">
        <v>14</v>
      </c>
      <c r="I38">
        <f>YEAR(tData[[#This Row],[datum]])</f>
        <v>2009</v>
      </c>
      <c r="J38" t="str">
        <f>"Q"&amp;QUOTIENT(MONTH(tData[[#This Row],[datum]])-1,3)+1</f>
        <v>Q3</v>
      </c>
    </row>
    <row r="39" spans="1:10" x14ac:dyDescent="0.25">
      <c r="A39" s="1">
        <v>40026</v>
      </c>
      <c r="B39">
        <v>1103</v>
      </c>
      <c r="E39" t="s">
        <v>11</v>
      </c>
      <c r="G39" t="s">
        <v>9</v>
      </c>
      <c r="H39" t="s">
        <v>12</v>
      </c>
      <c r="I39">
        <f>YEAR(tData[[#This Row],[datum]])</f>
        <v>2009</v>
      </c>
      <c r="J39" t="str">
        <f>"Q"&amp;QUOTIENT(MONTH(tData[[#This Row],[datum]])-1,3)+1</f>
        <v>Q3</v>
      </c>
    </row>
    <row r="40" spans="1:10" x14ac:dyDescent="0.25">
      <c r="A40" s="1">
        <v>40026</v>
      </c>
      <c r="B40">
        <v>698.76</v>
      </c>
      <c r="E40" t="s">
        <v>56</v>
      </c>
      <c r="G40" t="s">
        <v>9</v>
      </c>
      <c r="H40" t="s">
        <v>17</v>
      </c>
      <c r="I40">
        <f>YEAR(tData[[#This Row],[datum]])</f>
        <v>2009</v>
      </c>
      <c r="J40" t="str">
        <f>"Q"&amp;QUOTIENT(MONTH(tData[[#This Row],[datum]])-1,3)+1</f>
        <v>Q3</v>
      </c>
    </row>
    <row r="41" spans="1:10" x14ac:dyDescent="0.25">
      <c r="A41" s="1">
        <v>40026</v>
      </c>
      <c r="E41" t="s">
        <v>8</v>
      </c>
      <c r="G41" t="s">
        <v>9</v>
      </c>
      <c r="H41" t="s">
        <v>10</v>
      </c>
      <c r="I41">
        <f>YEAR(tData[[#This Row],[datum]])</f>
        <v>2009</v>
      </c>
      <c r="J41" t="str">
        <f>"Q"&amp;QUOTIENT(MONTH(tData[[#This Row],[datum]])-1,3)+1</f>
        <v>Q3</v>
      </c>
    </row>
    <row r="42" spans="1:10" x14ac:dyDescent="0.25">
      <c r="A42" s="1">
        <v>40057</v>
      </c>
      <c r="B42">
        <v>1363</v>
      </c>
      <c r="E42" t="s">
        <v>15</v>
      </c>
      <c r="G42" t="s">
        <v>9</v>
      </c>
      <c r="H42" t="s">
        <v>16</v>
      </c>
      <c r="I42">
        <f>YEAR(tData[[#This Row],[datum]])</f>
        <v>2009</v>
      </c>
      <c r="J42" t="str">
        <f>"Q"&amp;QUOTIENT(MONTH(tData[[#This Row],[datum]])-1,3)+1</f>
        <v>Q3</v>
      </c>
    </row>
    <row r="43" spans="1:10" x14ac:dyDescent="0.25">
      <c r="A43" s="1">
        <v>40057</v>
      </c>
      <c r="B43">
        <v>400</v>
      </c>
      <c r="E43" t="s">
        <v>13</v>
      </c>
      <c r="G43" t="s">
        <v>9</v>
      </c>
      <c r="H43" t="s">
        <v>14</v>
      </c>
      <c r="I43">
        <f>YEAR(tData[[#This Row],[datum]])</f>
        <v>2009</v>
      </c>
      <c r="J43" t="str">
        <f>"Q"&amp;QUOTIENT(MONTH(tData[[#This Row],[datum]])-1,3)+1</f>
        <v>Q3</v>
      </c>
    </row>
    <row r="44" spans="1:10" x14ac:dyDescent="0.25">
      <c r="A44" s="1">
        <v>40057</v>
      </c>
      <c r="B44">
        <v>1190</v>
      </c>
      <c r="E44" t="s">
        <v>11</v>
      </c>
      <c r="G44" t="s">
        <v>9</v>
      </c>
      <c r="H44" t="s">
        <v>12</v>
      </c>
      <c r="I44">
        <f>YEAR(tData[[#This Row],[datum]])</f>
        <v>2009</v>
      </c>
      <c r="J44" t="str">
        <f>"Q"&amp;QUOTIENT(MONTH(tData[[#This Row],[datum]])-1,3)+1</f>
        <v>Q3</v>
      </c>
    </row>
    <row r="45" spans="1:10" x14ac:dyDescent="0.25">
      <c r="A45" s="1">
        <v>40057</v>
      </c>
      <c r="B45">
        <v>3444.78</v>
      </c>
      <c r="E45" t="s">
        <v>56</v>
      </c>
      <c r="G45" t="s">
        <v>9</v>
      </c>
      <c r="H45" t="s">
        <v>17</v>
      </c>
      <c r="I45">
        <f>YEAR(tData[[#This Row],[datum]])</f>
        <v>2009</v>
      </c>
      <c r="J45" t="str">
        <f>"Q"&amp;QUOTIENT(MONTH(tData[[#This Row],[datum]])-1,3)+1</f>
        <v>Q3</v>
      </c>
    </row>
    <row r="46" spans="1:10" x14ac:dyDescent="0.25">
      <c r="A46" s="1">
        <v>40057</v>
      </c>
      <c r="E46" t="s">
        <v>8</v>
      </c>
      <c r="G46" t="s">
        <v>9</v>
      </c>
      <c r="H46" t="s">
        <v>10</v>
      </c>
      <c r="I46">
        <f>YEAR(tData[[#This Row],[datum]])</f>
        <v>2009</v>
      </c>
      <c r="J46" t="str">
        <f>"Q"&amp;QUOTIENT(MONTH(tData[[#This Row],[datum]])-1,3)+1</f>
        <v>Q3</v>
      </c>
    </row>
    <row r="47" spans="1:10" x14ac:dyDescent="0.25">
      <c r="A47" s="1">
        <v>40087</v>
      </c>
      <c r="B47">
        <v>1623</v>
      </c>
      <c r="E47" t="s">
        <v>15</v>
      </c>
      <c r="G47" t="s">
        <v>9</v>
      </c>
      <c r="H47" t="s">
        <v>16</v>
      </c>
      <c r="I47">
        <f>YEAR(tData[[#This Row],[datum]])</f>
        <v>2009</v>
      </c>
      <c r="J47" t="str">
        <f>"Q"&amp;QUOTIENT(MONTH(tData[[#This Row],[datum]])-1,3)+1</f>
        <v>Q4</v>
      </c>
    </row>
    <row r="48" spans="1:10" x14ac:dyDescent="0.25">
      <c r="A48" s="1">
        <v>40087</v>
      </c>
      <c r="B48">
        <v>457</v>
      </c>
      <c r="E48" t="s">
        <v>13</v>
      </c>
      <c r="G48" t="s">
        <v>9</v>
      </c>
      <c r="H48" t="s">
        <v>14</v>
      </c>
      <c r="I48">
        <f>YEAR(tData[[#This Row],[datum]])</f>
        <v>2009</v>
      </c>
      <c r="J48" t="str">
        <f>"Q"&amp;QUOTIENT(MONTH(tData[[#This Row],[datum]])-1,3)+1</f>
        <v>Q4</v>
      </c>
    </row>
    <row r="49" spans="1:10" x14ac:dyDescent="0.25">
      <c r="A49" s="1">
        <v>40087</v>
      </c>
      <c r="B49">
        <v>1333</v>
      </c>
      <c r="E49" t="s">
        <v>11</v>
      </c>
      <c r="G49" t="s">
        <v>9</v>
      </c>
      <c r="H49" t="s">
        <v>12</v>
      </c>
      <c r="I49">
        <f>YEAR(tData[[#This Row],[datum]])</f>
        <v>2009</v>
      </c>
      <c r="J49" t="str">
        <f>"Q"&amp;QUOTIENT(MONTH(tData[[#This Row],[datum]])-1,3)+1</f>
        <v>Q4</v>
      </c>
    </row>
    <row r="50" spans="1:10" x14ac:dyDescent="0.25">
      <c r="A50" s="1">
        <v>40087</v>
      </c>
      <c r="B50">
        <v>10356.18</v>
      </c>
      <c r="E50" t="s">
        <v>56</v>
      </c>
      <c r="G50" t="s">
        <v>9</v>
      </c>
      <c r="H50" t="s">
        <v>17</v>
      </c>
      <c r="I50">
        <f>YEAR(tData[[#This Row],[datum]])</f>
        <v>2009</v>
      </c>
      <c r="J50" t="str">
        <f>"Q"&amp;QUOTIENT(MONTH(tData[[#This Row],[datum]])-1,3)+1</f>
        <v>Q4</v>
      </c>
    </row>
    <row r="51" spans="1:10" x14ac:dyDescent="0.25">
      <c r="A51" s="1">
        <v>40087</v>
      </c>
      <c r="B51">
        <v>1048</v>
      </c>
      <c r="E51" t="s">
        <v>8</v>
      </c>
      <c r="G51" t="s">
        <v>9</v>
      </c>
      <c r="H51" t="s">
        <v>10</v>
      </c>
      <c r="I51">
        <f>YEAR(tData[[#This Row],[datum]])</f>
        <v>2009</v>
      </c>
      <c r="J51" t="str">
        <f>"Q"&amp;QUOTIENT(MONTH(tData[[#This Row],[datum]])-1,3)+1</f>
        <v>Q4</v>
      </c>
    </row>
    <row r="52" spans="1:10" x14ac:dyDescent="0.25">
      <c r="A52" s="1">
        <v>40118</v>
      </c>
      <c r="B52">
        <v>1538</v>
      </c>
      <c r="E52" t="s">
        <v>15</v>
      </c>
      <c r="G52" t="s">
        <v>9</v>
      </c>
      <c r="H52" t="s">
        <v>16</v>
      </c>
      <c r="I52">
        <f>YEAR(tData[[#This Row],[datum]])</f>
        <v>2009</v>
      </c>
      <c r="J52" t="str">
        <f>"Q"&amp;QUOTIENT(MONTH(tData[[#This Row],[datum]])-1,3)+1</f>
        <v>Q4</v>
      </c>
    </row>
    <row r="53" spans="1:10" x14ac:dyDescent="0.25">
      <c r="A53" s="1">
        <v>40118</v>
      </c>
      <c r="B53">
        <v>484</v>
      </c>
      <c r="E53" t="s">
        <v>13</v>
      </c>
      <c r="G53" t="s">
        <v>9</v>
      </c>
      <c r="H53" t="s">
        <v>14</v>
      </c>
      <c r="I53">
        <f>YEAR(tData[[#This Row],[datum]])</f>
        <v>2009</v>
      </c>
      <c r="J53" t="str">
        <f>"Q"&amp;QUOTIENT(MONTH(tData[[#This Row],[datum]])-1,3)+1</f>
        <v>Q4</v>
      </c>
    </row>
    <row r="54" spans="1:10" x14ac:dyDescent="0.25">
      <c r="A54" s="1">
        <v>40118</v>
      </c>
      <c r="B54">
        <v>1151</v>
      </c>
      <c r="E54" t="s">
        <v>11</v>
      </c>
      <c r="G54" t="s">
        <v>9</v>
      </c>
      <c r="H54" t="s">
        <v>12</v>
      </c>
      <c r="I54">
        <f>YEAR(tData[[#This Row],[datum]])</f>
        <v>2009</v>
      </c>
      <c r="J54" t="str">
        <f>"Q"&amp;QUOTIENT(MONTH(tData[[#This Row],[datum]])-1,3)+1</f>
        <v>Q4</v>
      </c>
    </row>
    <row r="55" spans="1:10" x14ac:dyDescent="0.25">
      <c r="A55" s="1">
        <v>40118</v>
      </c>
      <c r="B55">
        <v>9738.48</v>
      </c>
      <c r="E55" t="s">
        <v>56</v>
      </c>
      <c r="G55" t="s">
        <v>9</v>
      </c>
      <c r="H55" t="s">
        <v>17</v>
      </c>
      <c r="I55">
        <f>YEAR(tData[[#This Row],[datum]])</f>
        <v>2009</v>
      </c>
      <c r="J55" t="str">
        <f>"Q"&amp;QUOTIENT(MONTH(tData[[#This Row],[datum]])-1,3)+1</f>
        <v>Q4</v>
      </c>
    </row>
    <row r="56" spans="1:10" x14ac:dyDescent="0.25">
      <c r="A56" s="1">
        <v>40118</v>
      </c>
      <c r="B56">
        <v>1093</v>
      </c>
      <c r="E56" t="s">
        <v>8</v>
      </c>
      <c r="G56" t="s">
        <v>9</v>
      </c>
      <c r="H56" t="s">
        <v>10</v>
      </c>
      <c r="I56">
        <f>YEAR(tData[[#This Row],[datum]])</f>
        <v>2009</v>
      </c>
      <c r="J56" t="str">
        <f>"Q"&amp;QUOTIENT(MONTH(tData[[#This Row],[datum]])-1,3)+1</f>
        <v>Q4</v>
      </c>
    </row>
    <row r="57" spans="1:10" x14ac:dyDescent="0.25">
      <c r="A57" s="1">
        <v>40148</v>
      </c>
      <c r="B57">
        <v>1740</v>
      </c>
      <c r="E57" t="s">
        <v>15</v>
      </c>
      <c r="G57" t="s">
        <v>9</v>
      </c>
      <c r="H57" t="s">
        <v>16</v>
      </c>
      <c r="I57">
        <f>YEAR(tData[[#This Row],[datum]])</f>
        <v>2009</v>
      </c>
      <c r="J57" t="str">
        <f>"Q"&amp;QUOTIENT(MONTH(tData[[#This Row],[datum]])-1,3)+1</f>
        <v>Q4</v>
      </c>
    </row>
    <row r="58" spans="1:10" x14ac:dyDescent="0.25">
      <c r="A58" s="1">
        <v>40148</v>
      </c>
      <c r="B58">
        <v>528</v>
      </c>
      <c r="E58" t="s">
        <v>13</v>
      </c>
      <c r="G58" t="s">
        <v>9</v>
      </c>
      <c r="H58" t="s">
        <v>14</v>
      </c>
      <c r="I58">
        <f>YEAR(tData[[#This Row],[datum]])</f>
        <v>2009</v>
      </c>
      <c r="J58" t="str">
        <f>"Q"&amp;QUOTIENT(MONTH(tData[[#This Row],[datum]])-1,3)+1</f>
        <v>Q4</v>
      </c>
    </row>
    <row r="59" spans="1:10" x14ac:dyDescent="0.25">
      <c r="A59" s="1">
        <v>40148</v>
      </c>
      <c r="B59">
        <v>1357</v>
      </c>
      <c r="E59" t="s">
        <v>11</v>
      </c>
      <c r="G59" t="s">
        <v>9</v>
      </c>
      <c r="H59" t="s">
        <v>12</v>
      </c>
      <c r="I59">
        <f>YEAR(tData[[#This Row],[datum]])</f>
        <v>2009</v>
      </c>
      <c r="J59" t="str">
        <f>"Q"&amp;QUOTIENT(MONTH(tData[[#This Row],[datum]])-1,3)+1</f>
        <v>Q4</v>
      </c>
    </row>
    <row r="60" spans="1:10" x14ac:dyDescent="0.25">
      <c r="A60" s="1">
        <v>40148</v>
      </c>
      <c r="B60">
        <v>10107.42</v>
      </c>
      <c r="E60" t="s">
        <v>56</v>
      </c>
      <c r="G60" t="s">
        <v>9</v>
      </c>
      <c r="H60" t="s">
        <v>17</v>
      </c>
      <c r="I60">
        <f>YEAR(tData[[#This Row],[datum]])</f>
        <v>2009</v>
      </c>
      <c r="J60" t="str">
        <f>"Q"&amp;QUOTIENT(MONTH(tData[[#This Row],[datum]])-1,3)+1</f>
        <v>Q4</v>
      </c>
    </row>
    <row r="61" spans="1:10" x14ac:dyDescent="0.25">
      <c r="A61" s="1">
        <v>40148</v>
      </c>
      <c r="B61">
        <v>1042</v>
      </c>
      <c r="E61" t="s">
        <v>8</v>
      </c>
      <c r="G61" t="s">
        <v>9</v>
      </c>
      <c r="H61" t="s">
        <v>10</v>
      </c>
      <c r="I61">
        <f>YEAR(tData[[#This Row],[datum]])</f>
        <v>2009</v>
      </c>
      <c r="J61" t="str">
        <f>"Q"&amp;QUOTIENT(MONTH(tData[[#This Row],[datum]])-1,3)+1</f>
        <v>Q4</v>
      </c>
    </row>
    <row r="62" spans="1:10" x14ac:dyDescent="0.25">
      <c r="A62" s="1">
        <v>40179</v>
      </c>
      <c r="B62">
        <v>1757</v>
      </c>
      <c r="E62" t="s">
        <v>15</v>
      </c>
      <c r="F62">
        <v>-6.89</v>
      </c>
      <c r="G62" t="s">
        <v>9</v>
      </c>
      <c r="H62" t="s">
        <v>16</v>
      </c>
      <c r="I62">
        <f>YEAR(tData[[#This Row],[datum]])</f>
        <v>2010</v>
      </c>
      <c r="J62" t="str">
        <f>"Q"&amp;QUOTIENT(MONTH(tData[[#This Row],[datum]])-1,3)+1</f>
        <v>Q1</v>
      </c>
    </row>
    <row r="63" spans="1:10" x14ac:dyDescent="0.25">
      <c r="A63" s="1">
        <v>40179</v>
      </c>
      <c r="B63">
        <v>577</v>
      </c>
      <c r="E63" t="s">
        <v>13</v>
      </c>
      <c r="F63">
        <v>-6.89</v>
      </c>
      <c r="G63" t="s">
        <v>9</v>
      </c>
      <c r="H63" t="s">
        <v>14</v>
      </c>
      <c r="I63">
        <f>YEAR(tData[[#This Row],[datum]])</f>
        <v>2010</v>
      </c>
      <c r="J63" t="str">
        <f>"Q"&amp;QUOTIENT(MONTH(tData[[#This Row],[datum]])-1,3)+1</f>
        <v>Q1</v>
      </c>
    </row>
    <row r="64" spans="1:10" x14ac:dyDescent="0.25">
      <c r="A64" s="1">
        <v>40179</v>
      </c>
      <c r="B64">
        <v>1457</v>
      </c>
      <c r="E64" t="s">
        <v>11</v>
      </c>
      <c r="F64">
        <v>-6.89</v>
      </c>
      <c r="G64" t="s">
        <v>9</v>
      </c>
      <c r="H64" t="s">
        <v>12</v>
      </c>
      <c r="I64">
        <f>YEAR(tData[[#This Row],[datum]])</f>
        <v>2010</v>
      </c>
      <c r="J64" t="str">
        <f>"Q"&amp;QUOTIENT(MONTH(tData[[#This Row],[datum]])-1,3)+1</f>
        <v>Q1</v>
      </c>
    </row>
    <row r="65" spans="1:10" x14ac:dyDescent="0.25">
      <c r="A65" s="1">
        <v>40179</v>
      </c>
      <c r="B65">
        <v>10245.42</v>
      </c>
      <c r="E65" t="s">
        <v>56</v>
      </c>
      <c r="F65">
        <v>-6.89</v>
      </c>
      <c r="G65" t="s">
        <v>9</v>
      </c>
      <c r="H65" t="s">
        <v>17</v>
      </c>
      <c r="I65">
        <f>YEAR(tData[[#This Row],[datum]])</f>
        <v>2010</v>
      </c>
      <c r="J65" t="str">
        <f>"Q"&amp;QUOTIENT(MONTH(tData[[#This Row],[datum]])-1,3)+1</f>
        <v>Q1</v>
      </c>
    </row>
    <row r="66" spans="1:10" x14ac:dyDescent="0.25">
      <c r="A66" s="1">
        <v>40179</v>
      </c>
      <c r="B66">
        <v>1120</v>
      </c>
      <c r="E66" t="s">
        <v>8</v>
      </c>
      <c r="F66">
        <v>-6.89</v>
      </c>
      <c r="G66" t="s">
        <v>9</v>
      </c>
      <c r="H66" t="s">
        <v>10</v>
      </c>
      <c r="I66">
        <f>YEAR(tData[[#This Row],[datum]])</f>
        <v>2010</v>
      </c>
      <c r="J66" t="str">
        <f>"Q"&amp;QUOTIENT(MONTH(tData[[#This Row],[datum]])-1,3)+1</f>
        <v>Q1</v>
      </c>
    </row>
    <row r="67" spans="1:10" x14ac:dyDescent="0.25">
      <c r="A67" s="1">
        <v>40179</v>
      </c>
      <c r="E67" t="s">
        <v>5</v>
      </c>
      <c r="F67">
        <v>-6.89</v>
      </c>
      <c r="G67" t="s">
        <v>5</v>
      </c>
      <c r="I67">
        <f>YEAR(tData[[#This Row],[datum]])</f>
        <v>2010</v>
      </c>
      <c r="J67" t="str">
        <f>"Q"&amp;QUOTIENT(MONTH(tData[[#This Row],[datum]])-1,3)+1</f>
        <v>Q1</v>
      </c>
    </row>
    <row r="68" spans="1:10" x14ac:dyDescent="0.25">
      <c r="A68" s="1">
        <v>40210</v>
      </c>
      <c r="B68">
        <v>1521</v>
      </c>
      <c r="E68" t="s">
        <v>15</v>
      </c>
      <c r="F68">
        <v>-5.25</v>
      </c>
      <c r="G68" t="s">
        <v>9</v>
      </c>
      <c r="H68" t="s">
        <v>16</v>
      </c>
      <c r="I68">
        <f>YEAR(tData[[#This Row],[datum]])</f>
        <v>2010</v>
      </c>
      <c r="J68" t="str">
        <f>"Q"&amp;QUOTIENT(MONTH(tData[[#This Row],[datum]])-1,3)+1</f>
        <v>Q1</v>
      </c>
    </row>
    <row r="69" spans="1:10" x14ac:dyDescent="0.25">
      <c r="A69" s="1">
        <v>40210</v>
      </c>
      <c r="B69">
        <v>456</v>
      </c>
      <c r="E69" t="s">
        <v>13</v>
      </c>
      <c r="F69">
        <v>-5.25</v>
      </c>
      <c r="G69" t="s">
        <v>9</v>
      </c>
      <c r="H69" t="s">
        <v>14</v>
      </c>
      <c r="I69">
        <f>YEAR(tData[[#This Row],[datum]])</f>
        <v>2010</v>
      </c>
      <c r="J69" t="str">
        <f>"Q"&amp;QUOTIENT(MONTH(tData[[#This Row],[datum]])-1,3)+1</f>
        <v>Q1</v>
      </c>
    </row>
    <row r="70" spans="1:10" x14ac:dyDescent="0.25">
      <c r="A70" s="1">
        <v>40210</v>
      </c>
      <c r="B70">
        <v>1325</v>
      </c>
      <c r="E70" t="s">
        <v>11</v>
      </c>
      <c r="F70">
        <v>-5.25</v>
      </c>
      <c r="G70" t="s">
        <v>9</v>
      </c>
      <c r="H70" t="s">
        <v>12</v>
      </c>
      <c r="I70">
        <f>YEAR(tData[[#This Row],[datum]])</f>
        <v>2010</v>
      </c>
      <c r="J70" t="str">
        <f>"Q"&amp;QUOTIENT(MONTH(tData[[#This Row],[datum]])-1,3)+1</f>
        <v>Q1</v>
      </c>
    </row>
    <row r="71" spans="1:10" x14ac:dyDescent="0.25">
      <c r="A71" s="1">
        <v>40210</v>
      </c>
      <c r="B71">
        <v>9350.16</v>
      </c>
      <c r="E71" t="s">
        <v>56</v>
      </c>
      <c r="F71">
        <v>-5.25</v>
      </c>
      <c r="G71" t="s">
        <v>9</v>
      </c>
      <c r="H71" t="s">
        <v>17</v>
      </c>
      <c r="I71">
        <f>YEAR(tData[[#This Row],[datum]])</f>
        <v>2010</v>
      </c>
      <c r="J71" t="str">
        <f>"Q"&amp;QUOTIENT(MONTH(tData[[#This Row],[datum]])-1,3)+1</f>
        <v>Q1</v>
      </c>
    </row>
    <row r="72" spans="1:10" x14ac:dyDescent="0.25">
      <c r="A72" s="1">
        <v>40210</v>
      </c>
      <c r="B72">
        <v>1009</v>
      </c>
      <c r="E72" t="s">
        <v>8</v>
      </c>
      <c r="F72">
        <v>-5.25</v>
      </c>
      <c r="G72" t="s">
        <v>9</v>
      </c>
      <c r="H72" t="s">
        <v>10</v>
      </c>
      <c r="I72">
        <f>YEAR(tData[[#This Row],[datum]])</f>
        <v>2010</v>
      </c>
      <c r="J72" t="str">
        <f>"Q"&amp;QUOTIENT(MONTH(tData[[#This Row],[datum]])-1,3)+1</f>
        <v>Q1</v>
      </c>
    </row>
    <row r="73" spans="1:10" x14ac:dyDescent="0.25">
      <c r="A73" s="1">
        <v>40210</v>
      </c>
      <c r="E73" t="s">
        <v>5</v>
      </c>
      <c r="F73">
        <v>-5.25</v>
      </c>
      <c r="G73" t="s">
        <v>5</v>
      </c>
      <c r="I73">
        <f>YEAR(tData[[#This Row],[datum]])</f>
        <v>2010</v>
      </c>
      <c r="J73" t="str">
        <f>"Q"&amp;QUOTIENT(MONTH(tData[[#This Row],[datum]])-1,3)+1</f>
        <v>Q1</v>
      </c>
    </row>
    <row r="74" spans="1:10" x14ac:dyDescent="0.25">
      <c r="A74" s="1">
        <v>40238</v>
      </c>
      <c r="B74">
        <v>1697</v>
      </c>
      <c r="E74" t="s">
        <v>15</v>
      </c>
      <c r="F74">
        <v>-0.24</v>
      </c>
      <c r="G74" t="s">
        <v>9</v>
      </c>
      <c r="H74" t="s">
        <v>16</v>
      </c>
      <c r="I74">
        <f>YEAR(tData[[#This Row],[datum]])</f>
        <v>2010</v>
      </c>
      <c r="J74" t="str">
        <f>"Q"&amp;QUOTIENT(MONTH(tData[[#This Row],[datum]])-1,3)+1</f>
        <v>Q1</v>
      </c>
    </row>
    <row r="75" spans="1:10" x14ac:dyDescent="0.25">
      <c r="A75" s="1">
        <v>40238</v>
      </c>
      <c r="B75">
        <v>430</v>
      </c>
      <c r="E75" t="s">
        <v>13</v>
      </c>
      <c r="F75">
        <v>-0.24</v>
      </c>
      <c r="G75" t="s">
        <v>9</v>
      </c>
      <c r="H75" t="s">
        <v>14</v>
      </c>
      <c r="I75">
        <f>YEAR(tData[[#This Row],[datum]])</f>
        <v>2010</v>
      </c>
      <c r="J75" t="str">
        <f>"Q"&amp;QUOTIENT(MONTH(tData[[#This Row],[datum]])-1,3)+1</f>
        <v>Q1</v>
      </c>
    </row>
    <row r="76" spans="1:10" x14ac:dyDescent="0.25">
      <c r="A76" s="1">
        <v>40238</v>
      </c>
      <c r="B76">
        <v>1243</v>
      </c>
      <c r="E76" t="s">
        <v>11</v>
      </c>
      <c r="F76">
        <v>-0.24</v>
      </c>
      <c r="G76" t="s">
        <v>9</v>
      </c>
      <c r="H76" t="s">
        <v>12</v>
      </c>
      <c r="I76">
        <f>YEAR(tData[[#This Row],[datum]])</f>
        <v>2010</v>
      </c>
      <c r="J76" t="str">
        <f>"Q"&amp;QUOTIENT(MONTH(tData[[#This Row],[datum]])-1,3)+1</f>
        <v>Q1</v>
      </c>
    </row>
    <row r="77" spans="1:10" x14ac:dyDescent="0.25">
      <c r="A77" s="1">
        <v>40238</v>
      </c>
      <c r="B77">
        <v>13912.8</v>
      </c>
      <c r="E77" t="s">
        <v>56</v>
      </c>
      <c r="F77">
        <v>-0.24</v>
      </c>
      <c r="G77" t="s">
        <v>9</v>
      </c>
      <c r="H77" t="s">
        <v>17</v>
      </c>
      <c r="I77">
        <f>YEAR(tData[[#This Row],[datum]])</f>
        <v>2010</v>
      </c>
      <c r="J77" t="str">
        <f>"Q"&amp;QUOTIENT(MONTH(tData[[#This Row],[datum]])-1,3)+1</f>
        <v>Q1</v>
      </c>
    </row>
    <row r="78" spans="1:10" x14ac:dyDescent="0.25">
      <c r="A78" s="1">
        <v>40238</v>
      </c>
      <c r="B78">
        <v>980</v>
      </c>
      <c r="E78" t="s">
        <v>8</v>
      </c>
      <c r="F78">
        <v>-0.24</v>
      </c>
      <c r="G78" t="s">
        <v>9</v>
      </c>
      <c r="H78" t="s">
        <v>10</v>
      </c>
      <c r="I78">
        <f>YEAR(tData[[#This Row],[datum]])</f>
        <v>2010</v>
      </c>
      <c r="J78" t="str">
        <f>"Q"&amp;QUOTIENT(MONTH(tData[[#This Row],[datum]])-1,3)+1</f>
        <v>Q1</v>
      </c>
    </row>
    <row r="79" spans="1:10" x14ac:dyDescent="0.25">
      <c r="A79" s="1">
        <v>40238</v>
      </c>
      <c r="E79" t="s">
        <v>5</v>
      </c>
      <c r="F79">
        <v>-0.24</v>
      </c>
      <c r="G79" t="s">
        <v>5</v>
      </c>
      <c r="I79">
        <f>YEAR(tData[[#This Row],[datum]])</f>
        <v>2010</v>
      </c>
      <c r="J79" t="str">
        <f>"Q"&amp;QUOTIENT(MONTH(tData[[#This Row],[datum]])-1,3)+1</f>
        <v>Q1</v>
      </c>
    </row>
    <row r="80" spans="1:10" x14ac:dyDescent="0.25">
      <c r="A80" s="1">
        <v>40269</v>
      </c>
      <c r="B80">
        <v>1548</v>
      </c>
      <c r="E80" t="s">
        <v>15</v>
      </c>
      <c r="F80">
        <v>6.09</v>
      </c>
      <c r="G80" t="s">
        <v>9</v>
      </c>
      <c r="H80" t="s">
        <v>16</v>
      </c>
      <c r="I80">
        <f>YEAR(tData[[#This Row],[datum]])</f>
        <v>2010</v>
      </c>
      <c r="J80" t="str">
        <f>"Q"&amp;QUOTIENT(MONTH(tData[[#This Row],[datum]])-1,3)+1</f>
        <v>Q2</v>
      </c>
    </row>
    <row r="81" spans="1:10" x14ac:dyDescent="0.25">
      <c r="A81" s="1">
        <v>40269</v>
      </c>
      <c r="B81">
        <v>375</v>
      </c>
      <c r="E81" t="s">
        <v>13</v>
      </c>
      <c r="F81">
        <v>6.09</v>
      </c>
      <c r="G81" t="s">
        <v>9</v>
      </c>
      <c r="H81" t="s">
        <v>14</v>
      </c>
      <c r="I81">
        <f>YEAR(tData[[#This Row],[datum]])</f>
        <v>2010</v>
      </c>
      <c r="J81" t="str">
        <f>"Q"&amp;QUOTIENT(MONTH(tData[[#This Row],[datum]])-1,3)+1</f>
        <v>Q2</v>
      </c>
    </row>
    <row r="82" spans="1:10" x14ac:dyDescent="0.25">
      <c r="A82" s="1">
        <v>40269</v>
      </c>
      <c r="B82">
        <v>1189</v>
      </c>
      <c r="E82" t="s">
        <v>11</v>
      </c>
      <c r="F82">
        <v>6.09</v>
      </c>
      <c r="G82" t="s">
        <v>9</v>
      </c>
      <c r="H82" t="s">
        <v>12</v>
      </c>
      <c r="I82">
        <f>YEAR(tData[[#This Row],[datum]])</f>
        <v>2010</v>
      </c>
      <c r="J82" t="str">
        <f>"Q"&amp;QUOTIENT(MONTH(tData[[#This Row],[datum]])-1,3)+1</f>
        <v>Q2</v>
      </c>
    </row>
    <row r="83" spans="1:10" x14ac:dyDescent="0.25">
      <c r="A83" s="1">
        <v>40269</v>
      </c>
      <c r="B83">
        <v>14748</v>
      </c>
      <c r="E83" t="s">
        <v>56</v>
      </c>
      <c r="F83">
        <v>6.09</v>
      </c>
      <c r="G83" t="s">
        <v>9</v>
      </c>
      <c r="H83" t="s">
        <v>17</v>
      </c>
      <c r="I83">
        <f>YEAR(tData[[#This Row],[datum]])</f>
        <v>2010</v>
      </c>
      <c r="J83" t="str">
        <f>"Q"&amp;QUOTIENT(MONTH(tData[[#This Row],[datum]])-1,3)+1</f>
        <v>Q2</v>
      </c>
    </row>
    <row r="84" spans="1:10" x14ac:dyDescent="0.25">
      <c r="A84" s="1">
        <v>40269</v>
      </c>
      <c r="B84">
        <v>834</v>
      </c>
      <c r="E84" t="s">
        <v>8</v>
      </c>
      <c r="F84">
        <v>6.09</v>
      </c>
      <c r="G84" t="s">
        <v>9</v>
      </c>
      <c r="H84" t="s">
        <v>10</v>
      </c>
      <c r="I84">
        <f>YEAR(tData[[#This Row],[datum]])</f>
        <v>2010</v>
      </c>
      <c r="J84" t="str">
        <f>"Q"&amp;QUOTIENT(MONTH(tData[[#This Row],[datum]])-1,3)+1</f>
        <v>Q2</v>
      </c>
    </row>
    <row r="85" spans="1:10" x14ac:dyDescent="0.25">
      <c r="A85" s="1">
        <v>40269</v>
      </c>
      <c r="E85" t="s">
        <v>5</v>
      </c>
      <c r="F85">
        <v>6.09</v>
      </c>
      <c r="G85" t="s">
        <v>5</v>
      </c>
      <c r="I85">
        <f>YEAR(tData[[#This Row],[datum]])</f>
        <v>2010</v>
      </c>
      <c r="J85" t="str">
        <f>"Q"&amp;QUOTIENT(MONTH(tData[[#This Row],[datum]])-1,3)+1</f>
        <v>Q2</v>
      </c>
    </row>
    <row r="86" spans="1:10" x14ac:dyDescent="0.25">
      <c r="A86" s="1">
        <v>40299</v>
      </c>
      <c r="B86">
        <v>1411</v>
      </c>
      <c r="E86" t="s">
        <v>15</v>
      </c>
      <c r="F86">
        <v>11.23</v>
      </c>
      <c r="G86" t="s">
        <v>9</v>
      </c>
      <c r="H86" t="s">
        <v>16</v>
      </c>
      <c r="I86">
        <f>YEAR(tData[[#This Row],[datum]])</f>
        <v>2010</v>
      </c>
      <c r="J86" t="str">
        <f>"Q"&amp;QUOTIENT(MONTH(tData[[#This Row],[datum]])-1,3)+1</f>
        <v>Q2</v>
      </c>
    </row>
    <row r="87" spans="1:10" x14ac:dyDescent="0.25">
      <c r="A87" s="1">
        <v>40299</v>
      </c>
      <c r="B87">
        <v>367</v>
      </c>
      <c r="E87" t="s">
        <v>13</v>
      </c>
      <c r="F87">
        <v>11.23</v>
      </c>
      <c r="G87" t="s">
        <v>9</v>
      </c>
      <c r="H87" t="s">
        <v>14</v>
      </c>
      <c r="I87">
        <f>YEAR(tData[[#This Row],[datum]])</f>
        <v>2010</v>
      </c>
      <c r="J87" t="str">
        <f>"Q"&amp;QUOTIENT(MONTH(tData[[#This Row],[datum]])-1,3)+1</f>
        <v>Q2</v>
      </c>
    </row>
    <row r="88" spans="1:10" x14ac:dyDescent="0.25">
      <c r="A88" s="1">
        <v>40299</v>
      </c>
      <c r="B88">
        <v>1179</v>
      </c>
      <c r="E88" t="s">
        <v>11</v>
      </c>
      <c r="F88">
        <v>11.23</v>
      </c>
      <c r="G88" t="s">
        <v>9</v>
      </c>
      <c r="H88" t="s">
        <v>12</v>
      </c>
      <c r="I88">
        <f>YEAR(tData[[#This Row],[datum]])</f>
        <v>2010</v>
      </c>
      <c r="J88" t="str">
        <f>"Q"&amp;QUOTIENT(MONTH(tData[[#This Row],[datum]])-1,3)+1</f>
        <v>Q2</v>
      </c>
    </row>
    <row r="89" spans="1:10" x14ac:dyDescent="0.25">
      <c r="A89" s="1">
        <v>40299</v>
      </c>
      <c r="B89">
        <v>6334.62</v>
      </c>
      <c r="E89" t="s">
        <v>56</v>
      </c>
      <c r="F89">
        <v>11.23</v>
      </c>
      <c r="G89" t="s">
        <v>9</v>
      </c>
      <c r="H89" t="s">
        <v>17</v>
      </c>
      <c r="I89">
        <f>YEAR(tData[[#This Row],[datum]])</f>
        <v>2010</v>
      </c>
      <c r="J89" t="str">
        <f>"Q"&amp;QUOTIENT(MONTH(tData[[#This Row],[datum]])-1,3)+1</f>
        <v>Q2</v>
      </c>
    </row>
    <row r="90" spans="1:10" x14ac:dyDescent="0.25">
      <c r="A90" s="1">
        <v>40299</v>
      </c>
      <c r="B90">
        <v>895</v>
      </c>
      <c r="E90" t="s">
        <v>8</v>
      </c>
      <c r="F90">
        <v>11.23</v>
      </c>
      <c r="G90" t="s">
        <v>9</v>
      </c>
      <c r="H90" t="s">
        <v>10</v>
      </c>
      <c r="I90">
        <f>YEAR(tData[[#This Row],[datum]])</f>
        <v>2010</v>
      </c>
      <c r="J90" t="str">
        <f>"Q"&amp;QUOTIENT(MONTH(tData[[#This Row],[datum]])-1,3)+1</f>
        <v>Q2</v>
      </c>
    </row>
    <row r="91" spans="1:10" x14ac:dyDescent="0.25">
      <c r="A91" s="1">
        <v>40299</v>
      </c>
      <c r="E91" t="s">
        <v>5</v>
      </c>
      <c r="F91">
        <v>11.23</v>
      </c>
      <c r="G91" t="s">
        <v>5</v>
      </c>
      <c r="I91">
        <f>YEAR(tData[[#This Row],[datum]])</f>
        <v>2010</v>
      </c>
      <c r="J91" t="str">
        <f>"Q"&amp;QUOTIENT(MONTH(tData[[#This Row],[datum]])-1,3)+1</f>
        <v>Q2</v>
      </c>
    </row>
    <row r="92" spans="1:10" x14ac:dyDescent="0.25">
      <c r="A92" s="1">
        <v>40330</v>
      </c>
      <c r="B92">
        <v>1222</v>
      </c>
      <c r="E92" t="s">
        <v>15</v>
      </c>
      <c r="F92">
        <v>15.51</v>
      </c>
      <c r="G92" t="s">
        <v>9</v>
      </c>
      <c r="H92" t="s">
        <v>16</v>
      </c>
      <c r="I92">
        <f>YEAR(tData[[#This Row],[datum]])</f>
        <v>2010</v>
      </c>
      <c r="J92" t="str">
        <f>"Q"&amp;QUOTIENT(MONTH(tData[[#This Row],[datum]])-1,3)+1</f>
        <v>Q2</v>
      </c>
    </row>
    <row r="93" spans="1:10" x14ac:dyDescent="0.25">
      <c r="A93" s="1">
        <v>40330</v>
      </c>
      <c r="B93">
        <v>342</v>
      </c>
      <c r="E93" t="s">
        <v>13</v>
      </c>
      <c r="F93">
        <v>15.51</v>
      </c>
      <c r="G93" t="s">
        <v>9</v>
      </c>
      <c r="H93" t="s">
        <v>14</v>
      </c>
      <c r="I93">
        <f>YEAR(tData[[#This Row],[datum]])</f>
        <v>2010</v>
      </c>
      <c r="J93" t="str">
        <f>"Q"&amp;QUOTIENT(MONTH(tData[[#This Row],[datum]])-1,3)+1</f>
        <v>Q2</v>
      </c>
    </row>
    <row r="94" spans="1:10" x14ac:dyDescent="0.25">
      <c r="A94" s="1">
        <v>40330</v>
      </c>
      <c r="B94">
        <v>1051</v>
      </c>
      <c r="E94" t="s">
        <v>11</v>
      </c>
      <c r="F94">
        <v>15.51</v>
      </c>
      <c r="G94" t="s">
        <v>9</v>
      </c>
      <c r="H94" t="s">
        <v>12</v>
      </c>
      <c r="I94">
        <f>YEAR(tData[[#This Row],[datum]])</f>
        <v>2010</v>
      </c>
      <c r="J94" t="str">
        <f>"Q"&amp;QUOTIENT(MONTH(tData[[#This Row],[datum]])-1,3)+1</f>
        <v>Q2</v>
      </c>
    </row>
    <row r="95" spans="1:10" x14ac:dyDescent="0.25">
      <c r="A95" s="1">
        <v>40330</v>
      </c>
      <c r="B95">
        <v>1543.5</v>
      </c>
      <c r="E95" t="s">
        <v>56</v>
      </c>
      <c r="F95">
        <v>15.51</v>
      </c>
      <c r="G95" t="s">
        <v>9</v>
      </c>
      <c r="H95" t="s">
        <v>17</v>
      </c>
      <c r="I95">
        <f>YEAR(tData[[#This Row],[datum]])</f>
        <v>2010</v>
      </c>
      <c r="J95" t="str">
        <f>"Q"&amp;QUOTIENT(MONTH(tData[[#This Row],[datum]])-1,3)+1</f>
        <v>Q2</v>
      </c>
    </row>
    <row r="96" spans="1:10" x14ac:dyDescent="0.25">
      <c r="A96" s="1">
        <v>40330</v>
      </c>
      <c r="B96">
        <v>878</v>
      </c>
      <c r="E96" t="s">
        <v>8</v>
      </c>
      <c r="F96">
        <v>15.51</v>
      </c>
      <c r="G96" t="s">
        <v>9</v>
      </c>
      <c r="H96" t="s">
        <v>10</v>
      </c>
      <c r="I96">
        <f>YEAR(tData[[#This Row],[datum]])</f>
        <v>2010</v>
      </c>
      <c r="J96" t="str">
        <f>"Q"&amp;QUOTIENT(MONTH(tData[[#This Row],[datum]])-1,3)+1</f>
        <v>Q2</v>
      </c>
    </row>
    <row r="97" spans="1:10" x14ac:dyDescent="0.25">
      <c r="A97" s="1">
        <v>40330</v>
      </c>
      <c r="E97" t="s">
        <v>5</v>
      </c>
      <c r="F97">
        <v>15.51</v>
      </c>
      <c r="G97" t="s">
        <v>5</v>
      </c>
      <c r="I97">
        <f>YEAR(tData[[#This Row],[datum]])</f>
        <v>2010</v>
      </c>
      <c r="J97" t="str">
        <f>"Q"&amp;QUOTIENT(MONTH(tData[[#This Row],[datum]])-1,3)+1</f>
        <v>Q2</v>
      </c>
    </row>
    <row r="98" spans="1:10" x14ac:dyDescent="0.25">
      <c r="A98" s="1">
        <v>40360</v>
      </c>
      <c r="B98">
        <v>1077</v>
      </c>
      <c r="E98" t="s">
        <v>15</v>
      </c>
      <c r="F98">
        <v>21.13</v>
      </c>
      <c r="G98" t="s">
        <v>9</v>
      </c>
      <c r="H98" t="s">
        <v>16</v>
      </c>
      <c r="I98">
        <f>YEAR(tData[[#This Row],[datum]])</f>
        <v>2010</v>
      </c>
      <c r="J98" t="str">
        <f>"Q"&amp;QUOTIENT(MONTH(tData[[#This Row],[datum]])-1,3)+1</f>
        <v>Q3</v>
      </c>
    </row>
    <row r="99" spans="1:10" x14ac:dyDescent="0.25">
      <c r="A99" s="1">
        <v>40360</v>
      </c>
      <c r="B99">
        <v>347</v>
      </c>
      <c r="E99" t="s">
        <v>13</v>
      </c>
      <c r="F99">
        <v>21.13</v>
      </c>
      <c r="G99" t="s">
        <v>9</v>
      </c>
      <c r="H99" t="s">
        <v>14</v>
      </c>
      <c r="I99">
        <f>YEAR(tData[[#This Row],[datum]])</f>
        <v>2010</v>
      </c>
      <c r="J99" t="str">
        <f>"Q"&amp;QUOTIENT(MONTH(tData[[#This Row],[datum]])-1,3)+1</f>
        <v>Q3</v>
      </c>
    </row>
    <row r="100" spans="1:10" x14ac:dyDescent="0.25">
      <c r="A100" s="1">
        <v>40360</v>
      </c>
      <c r="B100">
        <v>877</v>
      </c>
      <c r="E100" t="s">
        <v>11</v>
      </c>
      <c r="F100">
        <v>21.13</v>
      </c>
      <c r="G100" t="s">
        <v>9</v>
      </c>
      <c r="H100" t="s">
        <v>12</v>
      </c>
      <c r="I100">
        <f>YEAR(tData[[#This Row],[datum]])</f>
        <v>2010</v>
      </c>
      <c r="J100" t="str">
        <f>"Q"&amp;QUOTIENT(MONTH(tData[[#This Row],[datum]])-1,3)+1</f>
        <v>Q3</v>
      </c>
    </row>
    <row r="101" spans="1:10" x14ac:dyDescent="0.25">
      <c r="A101" s="1">
        <v>40360</v>
      </c>
      <c r="B101">
        <v>1137.24</v>
      </c>
      <c r="E101" t="s">
        <v>56</v>
      </c>
      <c r="F101">
        <v>21.13</v>
      </c>
      <c r="G101" t="s">
        <v>9</v>
      </c>
      <c r="H101" t="s">
        <v>17</v>
      </c>
      <c r="I101">
        <f>YEAR(tData[[#This Row],[datum]])</f>
        <v>2010</v>
      </c>
      <c r="J101" t="str">
        <f>"Q"&amp;QUOTIENT(MONTH(tData[[#This Row],[datum]])-1,3)+1</f>
        <v>Q3</v>
      </c>
    </row>
    <row r="102" spans="1:10" x14ac:dyDescent="0.25">
      <c r="A102" s="1">
        <v>40360</v>
      </c>
      <c r="B102">
        <v>866</v>
      </c>
      <c r="E102" t="s">
        <v>8</v>
      </c>
      <c r="F102">
        <v>21.13</v>
      </c>
      <c r="G102" t="s">
        <v>9</v>
      </c>
      <c r="H102" t="s">
        <v>10</v>
      </c>
      <c r="I102">
        <f>YEAR(tData[[#This Row],[datum]])</f>
        <v>2010</v>
      </c>
      <c r="J102" t="str">
        <f>"Q"&amp;QUOTIENT(MONTH(tData[[#This Row],[datum]])-1,3)+1</f>
        <v>Q3</v>
      </c>
    </row>
    <row r="103" spans="1:10" x14ac:dyDescent="0.25">
      <c r="A103" s="1">
        <v>40360</v>
      </c>
      <c r="E103" t="s">
        <v>5</v>
      </c>
      <c r="F103">
        <v>21.13</v>
      </c>
      <c r="G103" t="s">
        <v>5</v>
      </c>
      <c r="I103">
        <f>YEAR(tData[[#This Row],[datum]])</f>
        <v>2010</v>
      </c>
      <c r="J103" t="str">
        <f>"Q"&amp;QUOTIENT(MONTH(tData[[#This Row],[datum]])-1,3)+1</f>
        <v>Q3</v>
      </c>
    </row>
    <row r="104" spans="1:10" x14ac:dyDescent="0.25">
      <c r="A104" s="1">
        <v>40391</v>
      </c>
      <c r="B104">
        <v>1201</v>
      </c>
      <c r="E104" t="s">
        <v>15</v>
      </c>
      <c r="F104">
        <v>16.98</v>
      </c>
      <c r="G104" t="s">
        <v>9</v>
      </c>
      <c r="H104" t="s">
        <v>16</v>
      </c>
      <c r="I104">
        <f>YEAR(tData[[#This Row],[datum]])</f>
        <v>2010</v>
      </c>
      <c r="J104" t="str">
        <f>"Q"&amp;QUOTIENT(MONTH(tData[[#This Row],[datum]])-1,3)+1</f>
        <v>Q3</v>
      </c>
    </row>
    <row r="105" spans="1:10" x14ac:dyDescent="0.25">
      <c r="A105" s="1">
        <v>40391</v>
      </c>
      <c r="B105">
        <v>382</v>
      </c>
      <c r="E105" t="s">
        <v>13</v>
      </c>
      <c r="F105">
        <v>16.98</v>
      </c>
      <c r="G105" t="s">
        <v>9</v>
      </c>
      <c r="H105" t="s">
        <v>14</v>
      </c>
      <c r="I105">
        <f>YEAR(tData[[#This Row],[datum]])</f>
        <v>2010</v>
      </c>
      <c r="J105" t="str">
        <f>"Q"&amp;QUOTIENT(MONTH(tData[[#This Row],[datum]])-1,3)+1</f>
        <v>Q3</v>
      </c>
    </row>
    <row r="106" spans="1:10" x14ac:dyDescent="0.25">
      <c r="A106" s="1">
        <v>40391</v>
      </c>
      <c r="B106">
        <v>1164</v>
      </c>
      <c r="E106" t="s">
        <v>11</v>
      </c>
      <c r="F106">
        <v>16.98</v>
      </c>
      <c r="G106" t="s">
        <v>9</v>
      </c>
      <c r="H106" t="s">
        <v>12</v>
      </c>
      <c r="I106">
        <f>YEAR(tData[[#This Row],[datum]])</f>
        <v>2010</v>
      </c>
      <c r="J106" t="str">
        <f>"Q"&amp;QUOTIENT(MONTH(tData[[#This Row],[datum]])-1,3)+1</f>
        <v>Q3</v>
      </c>
    </row>
    <row r="107" spans="1:10" x14ac:dyDescent="0.25">
      <c r="A107" s="1">
        <v>40391</v>
      </c>
      <c r="B107">
        <v>2341.6799999999998</v>
      </c>
      <c r="E107" t="s">
        <v>56</v>
      </c>
      <c r="F107">
        <v>16.98</v>
      </c>
      <c r="G107" t="s">
        <v>9</v>
      </c>
      <c r="H107" t="s">
        <v>17</v>
      </c>
      <c r="I107">
        <f>YEAR(tData[[#This Row],[datum]])</f>
        <v>2010</v>
      </c>
      <c r="J107" t="str">
        <f>"Q"&amp;QUOTIENT(MONTH(tData[[#This Row],[datum]])-1,3)+1</f>
        <v>Q3</v>
      </c>
    </row>
    <row r="108" spans="1:10" x14ac:dyDescent="0.25">
      <c r="A108" s="1">
        <v>40391</v>
      </c>
      <c r="B108">
        <v>878</v>
      </c>
      <c r="E108" t="s">
        <v>8</v>
      </c>
      <c r="F108">
        <v>16.98</v>
      </c>
      <c r="G108" t="s">
        <v>9</v>
      </c>
      <c r="H108" t="s">
        <v>10</v>
      </c>
      <c r="I108">
        <f>YEAR(tData[[#This Row],[datum]])</f>
        <v>2010</v>
      </c>
      <c r="J108" t="str">
        <f>"Q"&amp;QUOTIENT(MONTH(tData[[#This Row],[datum]])-1,3)+1</f>
        <v>Q3</v>
      </c>
    </row>
    <row r="109" spans="1:10" x14ac:dyDescent="0.25">
      <c r="A109" s="1">
        <v>40391</v>
      </c>
      <c r="E109" t="s">
        <v>5</v>
      </c>
      <c r="F109">
        <v>16.98</v>
      </c>
      <c r="G109" t="s">
        <v>5</v>
      </c>
      <c r="I109">
        <f>YEAR(tData[[#This Row],[datum]])</f>
        <v>2010</v>
      </c>
      <c r="J109" t="str">
        <f>"Q"&amp;QUOTIENT(MONTH(tData[[#This Row],[datum]])-1,3)+1</f>
        <v>Q3</v>
      </c>
    </row>
    <row r="110" spans="1:10" x14ac:dyDescent="0.25">
      <c r="A110" s="1">
        <v>40422</v>
      </c>
      <c r="B110">
        <v>1270</v>
      </c>
      <c r="E110" t="s">
        <v>15</v>
      </c>
      <c r="F110">
        <v>11.93</v>
      </c>
      <c r="G110" t="s">
        <v>9</v>
      </c>
      <c r="H110" t="s">
        <v>16</v>
      </c>
      <c r="I110">
        <f>YEAR(tData[[#This Row],[datum]])</f>
        <v>2010</v>
      </c>
      <c r="J110" t="str">
        <f>"Q"&amp;QUOTIENT(MONTH(tData[[#This Row],[datum]])-1,3)+1</f>
        <v>Q3</v>
      </c>
    </row>
    <row r="111" spans="1:10" x14ac:dyDescent="0.25">
      <c r="A111" s="1">
        <v>40422</v>
      </c>
      <c r="B111">
        <v>407</v>
      </c>
      <c r="E111" t="s">
        <v>13</v>
      </c>
      <c r="F111">
        <v>11.93</v>
      </c>
      <c r="G111" t="s">
        <v>9</v>
      </c>
      <c r="H111" t="s">
        <v>14</v>
      </c>
      <c r="I111">
        <f>YEAR(tData[[#This Row],[datum]])</f>
        <v>2010</v>
      </c>
      <c r="J111" t="str">
        <f>"Q"&amp;QUOTIENT(MONTH(tData[[#This Row],[datum]])-1,3)+1</f>
        <v>Q3</v>
      </c>
    </row>
    <row r="112" spans="1:10" x14ac:dyDescent="0.25">
      <c r="A112" s="1">
        <v>40422</v>
      </c>
      <c r="B112">
        <v>1192</v>
      </c>
      <c r="E112" t="s">
        <v>11</v>
      </c>
      <c r="F112">
        <v>11.93</v>
      </c>
      <c r="G112" t="s">
        <v>9</v>
      </c>
      <c r="H112" t="s">
        <v>12</v>
      </c>
      <c r="I112">
        <f>YEAR(tData[[#This Row],[datum]])</f>
        <v>2010</v>
      </c>
      <c r="J112" t="str">
        <f>"Q"&amp;QUOTIENT(MONTH(tData[[#This Row],[datum]])-1,3)+1</f>
        <v>Q3</v>
      </c>
    </row>
    <row r="113" spans="1:10" x14ac:dyDescent="0.25">
      <c r="A113" s="1">
        <v>40422</v>
      </c>
      <c r="B113">
        <v>6167.76</v>
      </c>
      <c r="E113" t="s">
        <v>56</v>
      </c>
      <c r="F113">
        <v>11.93</v>
      </c>
      <c r="G113" t="s">
        <v>9</v>
      </c>
      <c r="H113" t="s">
        <v>17</v>
      </c>
      <c r="I113">
        <f>YEAR(tData[[#This Row],[datum]])</f>
        <v>2010</v>
      </c>
      <c r="J113" t="str">
        <f>"Q"&amp;QUOTIENT(MONTH(tData[[#This Row],[datum]])-1,3)+1</f>
        <v>Q3</v>
      </c>
    </row>
    <row r="114" spans="1:10" x14ac:dyDescent="0.25">
      <c r="A114" s="1">
        <v>40422</v>
      </c>
      <c r="B114">
        <v>833</v>
      </c>
      <c r="E114" t="s">
        <v>8</v>
      </c>
      <c r="F114">
        <v>11.93</v>
      </c>
      <c r="G114" t="s">
        <v>9</v>
      </c>
      <c r="H114" t="s">
        <v>10</v>
      </c>
      <c r="I114">
        <f>YEAR(tData[[#This Row],[datum]])</f>
        <v>2010</v>
      </c>
      <c r="J114" t="str">
        <f>"Q"&amp;QUOTIENT(MONTH(tData[[#This Row],[datum]])-1,3)+1</f>
        <v>Q3</v>
      </c>
    </row>
    <row r="115" spans="1:10" x14ac:dyDescent="0.25">
      <c r="A115" s="1">
        <v>40422</v>
      </c>
      <c r="E115" t="s">
        <v>5</v>
      </c>
      <c r="F115">
        <v>11.93</v>
      </c>
      <c r="G115" t="s">
        <v>5</v>
      </c>
      <c r="I115">
        <f>YEAR(tData[[#This Row],[datum]])</f>
        <v>2010</v>
      </c>
      <c r="J115" t="str">
        <f>"Q"&amp;QUOTIENT(MONTH(tData[[#This Row],[datum]])-1,3)+1</f>
        <v>Q3</v>
      </c>
    </row>
    <row r="116" spans="1:10" x14ac:dyDescent="0.25">
      <c r="A116" s="1">
        <v>40452</v>
      </c>
      <c r="B116">
        <v>1587</v>
      </c>
      <c r="E116" t="s">
        <v>15</v>
      </c>
      <c r="F116">
        <v>6.35</v>
      </c>
      <c r="G116" t="s">
        <v>9</v>
      </c>
      <c r="H116" t="s">
        <v>16</v>
      </c>
      <c r="I116">
        <f>YEAR(tData[[#This Row],[datum]])</f>
        <v>2010</v>
      </c>
      <c r="J116" t="str">
        <f>"Q"&amp;QUOTIENT(MONTH(tData[[#This Row],[datum]])-1,3)+1</f>
        <v>Q4</v>
      </c>
    </row>
    <row r="117" spans="1:10" x14ac:dyDescent="0.25">
      <c r="A117" s="1">
        <v>40452</v>
      </c>
      <c r="B117">
        <v>461</v>
      </c>
      <c r="E117" t="s">
        <v>13</v>
      </c>
      <c r="F117">
        <v>6.35</v>
      </c>
      <c r="G117" t="s">
        <v>9</v>
      </c>
      <c r="H117" t="s">
        <v>14</v>
      </c>
      <c r="I117">
        <f>YEAR(tData[[#This Row],[datum]])</f>
        <v>2010</v>
      </c>
      <c r="J117" t="str">
        <f>"Q"&amp;QUOTIENT(MONTH(tData[[#This Row],[datum]])-1,3)+1</f>
        <v>Q4</v>
      </c>
    </row>
    <row r="118" spans="1:10" x14ac:dyDescent="0.25">
      <c r="A118" s="1">
        <v>40452</v>
      </c>
      <c r="B118">
        <v>1260</v>
      </c>
      <c r="E118" t="s">
        <v>11</v>
      </c>
      <c r="F118">
        <v>6.35</v>
      </c>
      <c r="G118" t="s">
        <v>9</v>
      </c>
      <c r="H118" t="s">
        <v>12</v>
      </c>
      <c r="I118">
        <f>YEAR(tData[[#This Row],[datum]])</f>
        <v>2010</v>
      </c>
      <c r="J118" t="str">
        <f>"Q"&amp;QUOTIENT(MONTH(tData[[#This Row],[datum]])-1,3)+1</f>
        <v>Q4</v>
      </c>
    </row>
    <row r="119" spans="1:10" x14ac:dyDescent="0.25">
      <c r="A119" s="1">
        <v>40452</v>
      </c>
      <c r="B119">
        <v>13758.3</v>
      </c>
      <c r="E119" t="s">
        <v>56</v>
      </c>
      <c r="F119">
        <v>6.35</v>
      </c>
      <c r="G119" t="s">
        <v>9</v>
      </c>
      <c r="H119" t="s">
        <v>17</v>
      </c>
      <c r="I119">
        <f>YEAR(tData[[#This Row],[datum]])</f>
        <v>2010</v>
      </c>
      <c r="J119" t="str">
        <f>"Q"&amp;QUOTIENT(MONTH(tData[[#This Row],[datum]])-1,3)+1</f>
        <v>Q4</v>
      </c>
    </row>
    <row r="120" spans="1:10" x14ac:dyDescent="0.25">
      <c r="A120" s="1">
        <v>40452</v>
      </c>
      <c r="B120">
        <v>851</v>
      </c>
      <c r="E120" t="s">
        <v>8</v>
      </c>
      <c r="F120">
        <v>6.35</v>
      </c>
      <c r="G120" t="s">
        <v>9</v>
      </c>
      <c r="H120" t="s">
        <v>10</v>
      </c>
      <c r="I120">
        <f>YEAR(tData[[#This Row],[datum]])</f>
        <v>2010</v>
      </c>
      <c r="J120" t="str">
        <f>"Q"&amp;QUOTIENT(MONTH(tData[[#This Row],[datum]])-1,3)+1</f>
        <v>Q4</v>
      </c>
    </row>
    <row r="121" spans="1:10" x14ac:dyDescent="0.25">
      <c r="A121" s="1">
        <v>40452</v>
      </c>
      <c r="E121" t="s">
        <v>5</v>
      </c>
      <c r="F121">
        <v>6.35</v>
      </c>
      <c r="G121" t="s">
        <v>5</v>
      </c>
      <c r="I121">
        <f>YEAR(tData[[#This Row],[datum]])</f>
        <v>2010</v>
      </c>
      <c r="J121" t="str">
        <f>"Q"&amp;QUOTIENT(MONTH(tData[[#This Row],[datum]])-1,3)+1</f>
        <v>Q4</v>
      </c>
    </row>
    <row r="122" spans="1:10" x14ac:dyDescent="0.25">
      <c r="A122" s="1">
        <v>40483</v>
      </c>
      <c r="B122">
        <v>1713</v>
      </c>
      <c r="E122" t="s">
        <v>15</v>
      </c>
      <c r="F122">
        <v>0.35</v>
      </c>
      <c r="G122" t="s">
        <v>9</v>
      </c>
      <c r="H122" t="s">
        <v>16</v>
      </c>
      <c r="I122">
        <f>YEAR(tData[[#This Row],[datum]])</f>
        <v>2010</v>
      </c>
      <c r="J122" t="str">
        <f>"Q"&amp;QUOTIENT(MONTH(tData[[#This Row],[datum]])-1,3)+1</f>
        <v>Q4</v>
      </c>
    </row>
    <row r="123" spans="1:10" x14ac:dyDescent="0.25">
      <c r="A123" s="1">
        <v>40483</v>
      </c>
      <c r="B123">
        <v>498</v>
      </c>
      <c r="E123" t="s">
        <v>13</v>
      </c>
      <c r="F123">
        <v>0.35</v>
      </c>
      <c r="G123" t="s">
        <v>9</v>
      </c>
      <c r="H123" t="s">
        <v>14</v>
      </c>
      <c r="I123">
        <f>YEAR(tData[[#This Row],[datum]])</f>
        <v>2010</v>
      </c>
      <c r="J123" t="str">
        <f>"Q"&amp;QUOTIENT(MONTH(tData[[#This Row],[datum]])-1,3)+1</f>
        <v>Q4</v>
      </c>
    </row>
    <row r="124" spans="1:10" x14ac:dyDescent="0.25">
      <c r="A124" s="1">
        <v>40483</v>
      </c>
      <c r="B124">
        <v>1271</v>
      </c>
      <c r="E124" t="s">
        <v>11</v>
      </c>
      <c r="F124">
        <v>0.35</v>
      </c>
      <c r="G124" t="s">
        <v>9</v>
      </c>
      <c r="H124" t="s">
        <v>12</v>
      </c>
      <c r="I124">
        <f>YEAR(tData[[#This Row],[datum]])</f>
        <v>2010</v>
      </c>
      <c r="J124" t="str">
        <f>"Q"&amp;QUOTIENT(MONTH(tData[[#This Row],[datum]])-1,3)+1</f>
        <v>Q4</v>
      </c>
    </row>
    <row r="125" spans="1:10" x14ac:dyDescent="0.25">
      <c r="A125" s="1">
        <v>40483</v>
      </c>
      <c r="B125">
        <v>9740.1</v>
      </c>
      <c r="E125" t="s">
        <v>56</v>
      </c>
      <c r="F125">
        <v>0.35</v>
      </c>
      <c r="G125" t="s">
        <v>9</v>
      </c>
      <c r="H125" t="s">
        <v>17</v>
      </c>
      <c r="I125">
        <f>YEAR(tData[[#This Row],[datum]])</f>
        <v>2010</v>
      </c>
      <c r="J125" t="str">
        <f>"Q"&amp;QUOTIENT(MONTH(tData[[#This Row],[datum]])-1,3)+1</f>
        <v>Q4</v>
      </c>
    </row>
    <row r="126" spans="1:10" x14ac:dyDescent="0.25">
      <c r="A126" s="1">
        <v>40483</v>
      </c>
      <c r="B126">
        <v>987</v>
      </c>
      <c r="E126" t="s">
        <v>8</v>
      </c>
      <c r="F126">
        <v>0.35</v>
      </c>
      <c r="G126" t="s">
        <v>9</v>
      </c>
      <c r="H126" t="s">
        <v>10</v>
      </c>
      <c r="I126">
        <f>YEAR(tData[[#This Row],[datum]])</f>
        <v>2010</v>
      </c>
      <c r="J126" t="str">
        <f>"Q"&amp;QUOTIENT(MONTH(tData[[#This Row],[datum]])-1,3)+1</f>
        <v>Q4</v>
      </c>
    </row>
    <row r="127" spans="1:10" x14ac:dyDescent="0.25">
      <c r="A127" s="1">
        <v>40483</v>
      </c>
      <c r="E127" t="s">
        <v>5</v>
      </c>
      <c r="F127">
        <v>0.35</v>
      </c>
      <c r="G127" t="s">
        <v>5</v>
      </c>
      <c r="I127">
        <f>YEAR(tData[[#This Row],[datum]])</f>
        <v>2010</v>
      </c>
      <c r="J127" t="str">
        <f>"Q"&amp;QUOTIENT(MONTH(tData[[#This Row],[datum]])-1,3)+1</f>
        <v>Q4</v>
      </c>
    </row>
    <row r="128" spans="1:10" x14ac:dyDescent="0.25">
      <c r="A128" s="1">
        <v>40513</v>
      </c>
      <c r="B128">
        <v>1886</v>
      </c>
      <c r="E128" t="s">
        <v>15</v>
      </c>
      <c r="F128">
        <v>-6.61</v>
      </c>
      <c r="G128" t="s">
        <v>9</v>
      </c>
      <c r="H128" t="s">
        <v>16</v>
      </c>
      <c r="I128">
        <f>YEAR(tData[[#This Row],[datum]])</f>
        <v>2010</v>
      </c>
      <c r="J128" t="str">
        <f>"Q"&amp;QUOTIENT(MONTH(tData[[#This Row],[datum]])-1,3)+1</f>
        <v>Q4</v>
      </c>
    </row>
    <row r="129" spans="1:10" x14ac:dyDescent="0.25">
      <c r="A129" s="1">
        <v>40513</v>
      </c>
      <c r="B129">
        <v>554</v>
      </c>
      <c r="E129" t="s">
        <v>13</v>
      </c>
      <c r="F129">
        <v>-6.61</v>
      </c>
      <c r="G129" t="s">
        <v>9</v>
      </c>
      <c r="H129" t="s">
        <v>14</v>
      </c>
      <c r="I129">
        <f>YEAR(tData[[#This Row],[datum]])</f>
        <v>2010</v>
      </c>
      <c r="J129" t="str">
        <f>"Q"&amp;QUOTIENT(MONTH(tData[[#This Row],[datum]])-1,3)+1</f>
        <v>Q4</v>
      </c>
    </row>
    <row r="130" spans="1:10" x14ac:dyDescent="0.25">
      <c r="A130" s="1">
        <v>40513</v>
      </c>
      <c r="B130">
        <v>1472</v>
      </c>
      <c r="E130" t="s">
        <v>11</v>
      </c>
      <c r="F130">
        <v>-6.61</v>
      </c>
      <c r="G130" t="s">
        <v>9</v>
      </c>
      <c r="H130" t="s">
        <v>12</v>
      </c>
      <c r="I130">
        <f>YEAR(tData[[#This Row],[datum]])</f>
        <v>2010</v>
      </c>
      <c r="J130" t="str">
        <f>"Q"&amp;QUOTIENT(MONTH(tData[[#This Row],[datum]])-1,3)+1</f>
        <v>Q4</v>
      </c>
    </row>
    <row r="131" spans="1:10" x14ac:dyDescent="0.25">
      <c r="A131" s="1">
        <v>40513</v>
      </c>
      <c r="B131">
        <v>10951.44</v>
      </c>
      <c r="E131" t="s">
        <v>56</v>
      </c>
      <c r="F131">
        <v>-6.61</v>
      </c>
      <c r="G131" t="s">
        <v>9</v>
      </c>
      <c r="H131" t="s">
        <v>17</v>
      </c>
      <c r="I131">
        <f>YEAR(tData[[#This Row],[datum]])</f>
        <v>2010</v>
      </c>
      <c r="J131" t="str">
        <f>"Q"&amp;QUOTIENT(MONTH(tData[[#This Row],[datum]])-1,3)+1</f>
        <v>Q4</v>
      </c>
    </row>
    <row r="132" spans="1:10" x14ac:dyDescent="0.25">
      <c r="A132" s="1">
        <v>40513</v>
      </c>
      <c r="B132">
        <v>1087</v>
      </c>
      <c r="E132" t="s">
        <v>8</v>
      </c>
      <c r="F132">
        <v>-6.61</v>
      </c>
      <c r="G132" t="s">
        <v>9</v>
      </c>
      <c r="H132" t="s">
        <v>10</v>
      </c>
      <c r="I132">
        <f>YEAR(tData[[#This Row],[datum]])</f>
        <v>2010</v>
      </c>
      <c r="J132" t="str">
        <f>"Q"&amp;QUOTIENT(MONTH(tData[[#This Row],[datum]])-1,3)+1</f>
        <v>Q4</v>
      </c>
    </row>
    <row r="133" spans="1:10" x14ac:dyDescent="0.25">
      <c r="A133" s="1">
        <v>40513</v>
      </c>
      <c r="E133" t="s">
        <v>5</v>
      </c>
      <c r="F133">
        <v>-6.61</v>
      </c>
      <c r="G133" t="s">
        <v>5</v>
      </c>
      <c r="I133">
        <f>YEAR(tData[[#This Row],[datum]])</f>
        <v>2010</v>
      </c>
      <c r="J133" t="str">
        <f>"Q"&amp;QUOTIENT(MONTH(tData[[#This Row],[datum]])-1,3)+1</f>
        <v>Q4</v>
      </c>
    </row>
    <row r="134" spans="1:10" x14ac:dyDescent="0.25">
      <c r="A134" s="1">
        <v>40544</v>
      </c>
      <c r="B134">
        <v>1805</v>
      </c>
      <c r="E134" t="s">
        <v>15</v>
      </c>
      <c r="F134">
        <v>-1.89</v>
      </c>
      <c r="G134" t="s">
        <v>9</v>
      </c>
      <c r="H134" t="s">
        <v>16</v>
      </c>
      <c r="I134">
        <f>YEAR(tData[[#This Row],[datum]])</f>
        <v>2011</v>
      </c>
      <c r="J134" t="str">
        <f>"Q"&amp;QUOTIENT(MONTH(tData[[#This Row],[datum]])-1,3)+1</f>
        <v>Q1</v>
      </c>
    </row>
    <row r="135" spans="1:10" x14ac:dyDescent="0.25">
      <c r="A135" s="1">
        <v>40544</v>
      </c>
      <c r="B135">
        <v>511</v>
      </c>
      <c r="E135" t="s">
        <v>13</v>
      </c>
      <c r="F135">
        <v>-1.89</v>
      </c>
      <c r="G135" t="s">
        <v>9</v>
      </c>
      <c r="H135" t="s">
        <v>14</v>
      </c>
      <c r="I135">
        <f>YEAR(tData[[#This Row],[datum]])</f>
        <v>2011</v>
      </c>
      <c r="J135" t="str">
        <f>"Q"&amp;QUOTIENT(MONTH(tData[[#This Row],[datum]])-1,3)+1</f>
        <v>Q1</v>
      </c>
    </row>
    <row r="136" spans="1:10" x14ac:dyDescent="0.25">
      <c r="A136" s="1">
        <v>40544</v>
      </c>
      <c r="B136">
        <v>1496</v>
      </c>
      <c r="E136" t="s">
        <v>11</v>
      </c>
      <c r="F136">
        <v>-1.89</v>
      </c>
      <c r="G136" t="s">
        <v>9</v>
      </c>
      <c r="H136" t="s">
        <v>12</v>
      </c>
      <c r="I136">
        <f>YEAR(tData[[#This Row],[datum]])</f>
        <v>2011</v>
      </c>
      <c r="J136" t="str">
        <f>"Q"&amp;QUOTIENT(MONTH(tData[[#This Row],[datum]])-1,3)+1</f>
        <v>Q1</v>
      </c>
    </row>
    <row r="137" spans="1:10" x14ac:dyDescent="0.25">
      <c r="A137" s="1">
        <v>40544</v>
      </c>
      <c r="B137">
        <v>10695.24</v>
      </c>
      <c r="E137" t="s">
        <v>56</v>
      </c>
      <c r="F137">
        <v>-1.89</v>
      </c>
      <c r="G137" t="s">
        <v>9</v>
      </c>
      <c r="H137" t="s">
        <v>17</v>
      </c>
      <c r="I137">
        <f>YEAR(tData[[#This Row],[datum]])</f>
        <v>2011</v>
      </c>
      <c r="J137" t="str">
        <f>"Q"&amp;QUOTIENT(MONTH(tData[[#This Row],[datum]])-1,3)+1</f>
        <v>Q1</v>
      </c>
    </row>
    <row r="138" spans="1:10" x14ac:dyDescent="0.25">
      <c r="A138" s="1">
        <v>40544</v>
      </c>
      <c r="B138">
        <v>1052</v>
      </c>
      <c r="E138" t="s">
        <v>8</v>
      </c>
      <c r="F138">
        <v>-1.89</v>
      </c>
      <c r="G138" t="s">
        <v>9</v>
      </c>
      <c r="H138" t="s">
        <v>10</v>
      </c>
      <c r="I138">
        <f>YEAR(tData[[#This Row],[datum]])</f>
        <v>2011</v>
      </c>
      <c r="J138" t="str">
        <f>"Q"&amp;QUOTIENT(MONTH(tData[[#This Row],[datum]])-1,3)+1</f>
        <v>Q1</v>
      </c>
    </row>
    <row r="139" spans="1:10" x14ac:dyDescent="0.25">
      <c r="A139" s="1">
        <v>40544</v>
      </c>
      <c r="E139" t="s">
        <v>5</v>
      </c>
      <c r="F139">
        <v>-1.89</v>
      </c>
      <c r="G139" t="s">
        <v>5</v>
      </c>
      <c r="I139">
        <f>YEAR(tData[[#This Row],[datum]])</f>
        <v>2011</v>
      </c>
      <c r="J139" t="str">
        <f>"Q"&amp;QUOTIENT(MONTH(tData[[#This Row],[datum]])-1,3)+1</f>
        <v>Q1</v>
      </c>
    </row>
    <row r="140" spans="1:10" x14ac:dyDescent="0.25">
      <c r="A140" s="1">
        <v>40575</v>
      </c>
      <c r="B140">
        <v>1567</v>
      </c>
      <c r="E140" t="s">
        <v>15</v>
      </c>
      <c r="F140">
        <v>-4.29</v>
      </c>
      <c r="G140" t="s">
        <v>9</v>
      </c>
      <c r="H140" t="s">
        <v>16</v>
      </c>
      <c r="I140">
        <f>YEAR(tData[[#This Row],[datum]])</f>
        <v>2011</v>
      </c>
      <c r="J140" t="str">
        <f>"Q"&amp;QUOTIENT(MONTH(tData[[#This Row],[datum]])-1,3)+1</f>
        <v>Q1</v>
      </c>
    </row>
    <row r="141" spans="1:10" x14ac:dyDescent="0.25">
      <c r="A141" s="1">
        <v>40575</v>
      </c>
      <c r="B141">
        <v>459</v>
      </c>
      <c r="E141" t="s">
        <v>13</v>
      </c>
      <c r="F141">
        <v>-4.29</v>
      </c>
      <c r="G141" t="s">
        <v>9</v>
      </c>
      <c r="H141" t="s">
        <v>14</v>
      </c>
      <c r="I141">
        <f>YEAR(tData[[#This Row],[datum]])</f>
        <v>2011</v>
      </c>
      <c r="J141" t="str">
        <f>"Q"&amp;QUOTIENT(MONTH(tData[[#This Row],[datum]])-1,3)+1</f>
        <v>Q1</v>
      </c>
    </row>
    <row r="142" spans="1:10" x14ac:dyDescent="0.25">
      <c r="A142" s="1">
        <v>40575</v>
      </c>
      <c r="B142">
        <v>1251</v>
      </c>
      <c r="E142" t="s">
        <v>11</v>
      </c>
      <c r="F142">
        <v>-4.29</v>
      </c>
      <c r="G142" t="s">
        <v>9</v>
      </c>
      <c r="H142" t="s">
        <v>12</v>
      </c>
      <c r="I142">
        <f>YEAR(tData[[#This Row],[datum]])</f>
        <v>2011</v>
      </c>
      <c r="J142" t="str">
        <f>"Q"&amp;QUOTIENT(MONTH(tData[[#This Row],[datum]])-1,3)+1</f>
        <v>Q1</v>
      </c>
    </row>
    <row r="143" spans="1:10" x14ac:dyDescent="0.25">
      <c r="A143" s="1">
        <v>40575</v>
      </c>
      <c r="B143">
        <v>9333.9</v>
      </c>
      <c r="E143" t="s">
        <v>56</v>
      </c>
      <c r="F143">
        <v>-4.29</v>
      </c>
      <c r="G143" t="s">
        <v>9</v>
      </c>
      <c r="H143" t="s">
        <v>17</v>
      </c>
      <c r="I143">
        <f>YEAR(tData[[#This Row],[datum]])</f>
        <v>2011</v>
      </c>
      <c r="J143" t="str">
        <f>"Q"&amp;QUOTIENT(MONTH(tData[[#This Row],[datum]])-1,3)+1</f>
        <v>Q1</v>
      </c>
    </row>
    <row r="144" spans="1:10" x14ac:dyDescent="0.25">
      <c r="A144" s="1">
        <v>40575</v>
      </c>
      <c r="B144">
        <v>931</v>
      </c>
      <c r="E144" t="s">
        <v>8</v>
      </c>
      <c r="F144">
        <v>-4.29</v>
      </c>
      <c r="G144" t="s">
        <v>9</v>
      </c>
      <c r="H144" t="s">
        <v>10</v>
      </c>
      <c r="I144">
        <f>YEAR(tData[[#This Row],[datum]])</f>
        <v>2011</v>
      </c>
      <c r="J144" t="str">
        <f>"Q"&amp;QUOTIENT(MONTH(tData[[#This Row],[datum]])-1,3)+1</f>
        <v>Q1</v>
      </c>
    </row>
    <row r="145" spans="1:10" x14ac:dyDescent="0.25">
      <c r="A145" s="1">
        <v>40575</v>
      </c>
      <c r="E145" t="s">
        <v>5</v>
      </c>
      <c r="F145">
        <v>-4.29</v>
      </c>
      <c r="G145" t="s">
        <v>5</v>
      </c>
      <c r="I145">
        <f>YEAR(tData[[#This Row],[datum]])</f>
        <v>2011</v>
      </c>
      <c r="J145" t="str">
        <f>"Q"&amp;QUOTIENT(MONTH(tData[[#This Row],[datum]])-1,3)+1</f>
        <v>Q1</v>
      </c>
    </row>
    <row r="146" spans="1:10" x14ac:dyDescent="0.25">
      <c r="A146" s="1">
        <v>40603</v>
      </c>
      <c r="B146">
        <v>1626</v>
      </c>
      <c r="E146" t="s">
        <v>15</v>
      </c>
      <c r="F146">
        <v>1.08</v>
      </c>
      <c r="G146" t="s">
        <v>9</v>
      </c>
      <c r="H146" t="s">
        <v>16</v>
      </c>
      <c r="I146">
        <f>YEAR(tData[[#This Row],[datum]])</f>
        <v>2011</v>
      </c>
      <c r="J146" t="str">
        <f>"Q"&amp;QUOTIENT(MONTH(tData[[#This Row],[datum]])-1,3)+1</f>
        <v>Q1</v>
      </c>
    </row>
    <row r="147" spans="1:10" x14ac:dyDescent="0.25">
      <c r="A147" s="1">
        <v>40603</v>
      </c>
      <c r="B147">
        <v>414</v>
      </c>
      <c r="E147" t="s">
        <v>13</v>
      </c>
      <c r="F147">
        <v>1.08</v>
      </c>
      <c r="G147" t="s">
        <v>9</v>
      </c>
      <c r="H147" t="s">
        <v>14</v>
      </c>
      <c r="I147">
        <f>YEAR(tData[[#This Row],[datum]])</f>
        <v>2011</v>
      </c>
      <c r="J147" t="str">
        <f>"Q"&amp;QUOTIENT(MONTH(tData[[#This Row],[datum]])-1,3)+1</f>
        <v>Q1</v>
      </c>
    </row>
    <row r="148" spans="1:10" x14ac:dyDescent="0.25">
      <c r="A148" s="1">
        <v>40603</v>
      </c>
      <c r="B148">
        <v>1238</v>
      </c>
      <c r="E148" t="s">
        <v>11</v>
      </c>
      <c r="F148">
        <v>1.08</v>
      </c>
      <c r="G148" t="s">
        <v>9</v>
      </c>
      <c r="H148" t="s">
        <v>12</v>
      </c>
      <c r="I148">
        <f>YEAR(tData[[#This Row],[datum]])</f>
        <v>2011</v>
      </c>
      <c r="J148" t="str">
        <f>"Q"&amp;QUOTIENT(MONTH(tData[[#This Row],[datum]])-1,3)+1</f>
        <v>Q1</v>
      </c>
    </row>
    <row r="149" spans="1:10" x14ac:dyDescent="0.25">
      <c r="A149" s="1">
        <v>40603</v>
      </c>
      <c r="B149">
        <v>10057.379999999999</v>
      </c>
      <c r="E149" t="s">
        <v>56</v>
      </c>
      <c r="F149">
        <v>1.08</v>
      </c>
      <c r="G149" t="s">
        <v>9</v>
      </c>
      <c r="H149" t="s">
        <v>17</v>
      </c>
      <c r="I149">
        <f>YEAR(tData[[#This Row],[datum]])</f>
        <v>2011</v>
      </c>
      <c r="J149" t="str">
        <f>"Q"&amp;QUOTIENT(MONTH(tData[[#This Row],[datum]])-1,3)+1</f>
        <v>Q1</v>
      </c>
    </row>
    <row r="150" spans="1:10" x14ac:dyDescent="0.25">
      <c r="A150" s="1">
        <v>40603</v>
      </c>
      <c r="B150">
        <v>974</v>
      </c>
      <c r="E150" t="s">
        <v>8</v>
      </c>
      <c r="F150">
        <v>1.08</v>
      </c>
      <c r="G150" t="s">
        <v>9</v>
      </c>
      <c r="H150" t="s">
        <v>10</v>
      </c>
      <c r="I150">
        <f>YEAR(tData[[#This Row],[datum]])</f>
        <v>2011</v>
      </c>
      <c r="J150" t="str">
        <f>"Q"&amp;QUOTIENT(MONTH(tData[[#This Row],[datum]])-1,3)+1</f>
        <v>Q1</v>
      </c>
    </row>
    <row r="151" spans="1:10" x14ac:dyDescent="0.25">
      <c r="A151" s="1">
        <v>40603</v>
      </c>
      <c r="E151" t="s">
        <v>5</v>
      </c>
      <c r="F151">
        <v>1.08</v>
      </c>
      <c r="G151" t="s">
        <v>5</v>
      </c>
      <c r="I151">
        <f>YEAR(tData[[#This Row],[datum]])</f>
        <v>2011</v>
      </c>
      <c r="J151" t="str">
        <f>"Q"&amp;QUOTIENT(MONTH(tData[[#This Row],[datum]])-1,3)+1</f>
        <v>Q1</v>
      </c>
    </row>
    <row r="152" spans="1:10" x14ac:dyDescent="0.25">
      <c r="A152" s="1">
        <v>40634</v>
      </c>
      <c r="B152">
        <v>1315</v>
      </c>
      <c r="E152" t="s">
        <v>15</v>
      </c>
      <c r="F152">
        <v>8.9600000000000009</v>
      </c>
      <c r="G152" t="s">
        <v>9</v>
      </c>
      <c r="H152" t="s">
        <v>16</v>
      </c>
      <c r="I152">
        <f>YEAR(tData[[#This Row],[datum]])</f>
        <v>2011</v>
      </c>
      <c r="J152" t="str">
        <f>"Q"&amp;QUOTIENT(MONTH(tData[[#This Row],[datum]])-1,3)+1</f>
        <v>Q2</v>
      </c>
    </row>
    <row r="153" spans="1:10" x14ac:dyDescent="0.25">
      <c r="A153" s="1">
        <v>40634</v>
      </c>
      <c r="B153">
        <v>374</v>
      </c>
      <c r="E153" t="s">
        <v>13</v>
      </c>
      <c r="F153">
        <v>8.9600000000000009</v>
      </c>
      <c r="G153" t="s">
        <v>9</v>
      </c>
      <c r="H153" t="s">
        <v>14</v>
      </c>
      <c r="I153">
        <f>YEAR(tData[[#This Row],[datum]])</f>
        <v>2011</v>
      </c>
      <c r="J153" t="str">
        <f>"Q"&amp;QUOTIENT(MONTH(tData[[#This Row],[datum]])-1,3)+1</f>
        <v>Q2</v>
      </c>
    </row>
    <row r="154" spans="1:10" x14ac:dyDescent="0.25">
      <c r="A154" s="1">
        <v>40634</v>
      </c>
      <c r="B154">
        <v>1094</v>
      </c>
      <c r="E154" t="s">
        <v>11</v>
      </c>
      <c r="F154">
        <v>8.9600000000000009</v>
      </c>
      <c r="G154" t="s">
        <v>9</v>
      </c>
      <c r="H154" t="s">
        <v>12</v>
      </c>
      <c r="I154">
        <f>YEAR(tData[[#This Row],[datum]])</f>
        <v>2011</v>
      </c>
      <c r="J154" t="str">
        <f>"Q"&amp;QUOTIENT(MONTH(tData[[#This Row],[datum]])-1,3)+1</f>
        <v>Q2</v>
      </c>
    </row>
    <row r="155" spans="1:10" x14ac:dyDescent="0.25">
      <c r="A155" s="1">
        <v>40634</v>
      </c>
      <c r="B155">
        <v>9339.1200000000008</v>
      </c>
      <c r="E155" t="s">
        <v>56</v>
      </c>
      <c r="F155">
        <v>8.9600000000000009</v>
      </c>
      <c r="G155" t="s">
        <v>9</v>
      </c>
      <c r="H155" t="s">
        <v>17</v>
      </c>
      <c r="I155">
        <f>YEAR(tData[[#This Row],[datum]])</f>
        <v>2011</v>
      </c>
      <c r="J155" t="str">
        <f>"Q"&amp;QUOTIENT(MONTH(tData[[#This Row],[datum]])-1,3)+1</f>
        <v>Q2</v>
      </c>
    </row>
    <row r="156" spans="1:10" x14ac:dyDescent="0.25">
      <c r="A156" s="1">
        <v>40634</v>
      </c>
      <c r="B156">
        <v>843</v>
      </c>
      <c r="E156" t="s">
        <v>8</v>
      </c>
      <c r="F156">
        <v>8.9600000000000009</v>
      </c>
      <c r="G156" t="s">
        <v>9</v>
      </c>
      <c r="H156" t="s">
        <v>10</v>
      </c>
      <c r="I156">
        <f>YEAR(tData[[#This Row],[datum]])</f>
        <v>2011</v>
      </c>
      <c r="J156" t="str">
        <f>"Q"&amp;QUOTIENT(MONTH(tData[[#This Row],[datum]])-1,3)+1</f>
        <v>Q2</v>
      </c>
    </row>
    <row r="157" spans="1:10" x14ac:dyDescent="0.25">
      <c r="A157" s="1">
        <v>40634</v>
      </c>
      <c r="E157" t="s">
        <v>5</v>
      </c>
      <c r="F157">
        <v>8.9600000000000009</v>
      </c>
      <c r="G157" t="s">
        <v>5</v>
      </c>
      <c r="I157">
        <f>YEAR(tData[[#This Row],[datum]])</f>
        <v>2011</v>
      </c>
      <c r="J157" t="str">
        <f>"Q"&amp;QUOTIENT(MONTH(tData[[#This Row],[datum]])-1,3)+1</f>
        <v>Q2</v>
      </c>
    </row>
    <row r="158" spans="1:10" x14ac:dyDescent="0.25">
      <c r="A158" s="1">
        <v>40664</v>
      </c>
      <c r="B158">
        <v>1337</v>
      </c>
      <c r="E158" t="s">
        <v>15</v>
      </c>
      <c r="F158">
        <v>11.62</v>
      </c>
      <c r="G158" t="s">
        <v>9</v>
      </c>
      <c r="H158" t="s">
        <v>16</v>
      </c>
      <c r="I158">
        <f>YEAR(tData[[#This Row],[datum]])</f>
        <v>2011</v>
      </c>
      <c r="J158" t="str">
        <f>"Q"&amp;QUOTIENT(MONTH(tData[[#This Row],[datum]])-1,3)+1</f>
        <v>Q2</v>
      </c>
    </row>
    <row r="159" spans="1:10" x14ac:dyDescent="0.25">
      <c r="A159" s="1">
        <v>40664</v>
      </c>
      <c r="B159">
        <v>368</v>
      </c>
      <c r="E159" t="s">
        <v>13</v>
      </c>
      <c r="F159">
        <v>11.62</v>
      </c>
      <c r="G159" t="s">
        <v>9</v>
      </c>
      <c r="H159" t="s">
        <v>14</v>
      </c>
      <c r="I159">
        <f>YEAR(tData[[#This Row],[datum]])</f>
        <v>2011</v>
      </c>
      <c r="J159" t="str">
        <f>"Q"&amp;QUOTIENT(MONTH(tData[[#This Row],[datum]])-1,3)+1</f>
        <v>Q2</v>
      </c>
    </row>
    <row r="160" spans="1:10" x14ac:dyDescent="0.25">
      <c r="A160" s="1">
        <v>40664</v>
      </c>
      <c r="B160">
        <v>1114</v>
      </c>
      <c r="E160" t="s">
        <v>11</v>
      </c>
      <c r="F160">
        <v>11.62</v>
      </c>
      <c r="G160" t="s">
        <v>9</v>
      </c>
      <c r="H160" t="s">
        <v>12</v>
      </c>
      <c r="I160">
        <f>YEAR(tData[[#This Row],[datum]])</f>
        <v>2011</v>
      </c>
      <c r="J160" t="str">
        <f>"Q"&amp;QUOTIENT(MONTH(tData[[#This Row],[datum]])-1,3)+1</f>
        <v>Q2</v>
      </c>
    </row>
    <row r="161" spans="1:10" x14ac:dyDescent="0.25">
      <c r="A161" s="1">
        <v>40664</v>
      </c>
      <c r="B161">
        <v>3201.48</v>
      </c>
      <c r="E161" t="s">
        <v>56</v>
      </c>
      <c r="F161">
        <v>11.62</v>
      </c>
      <c r="G161" t="s">
        <v>9</v>
      </c>
      <c r="H161" t="s">
        <v>17</v>
      </c>
      <c r="I161">
        <f>YEAR(tData[[#This Row],[datum]])</f>
        <v>2011</v>
      </c>
      <c r="J161" t="str">
        <f>"Q"&amp;QUOTIENT(MONTH(tData[[#This Row],[datum]])-1,3)+1</f>
        <v>Q2</v>
      </c>
    </row>
    <row r="162" spans="1:10" x14ac:dyDescent="0.25">
      <c r="A162" s="1">
        <v>40664</v>
      </c>
      <c r="B162">
        <v>876</v>
      </c>
      <c r="E162" t="s">
        <v>8</v>
      </c>
      <c r="F162">
        <v>11.62</v>
      </c>
      <c r="G162" t="s">
        <v>9</v>
      </c>
      <c r="H162" t="s">
        <v>10</v>
      </c>
      <c r="I162">
        <f>YEAR(tData[[#This Row],[datum]])</f>
        <v>2011</v>
      </c>
      <c r="J162" t="str">
        <f>"Q"&amp;QUOTIENT(MONTH(tData[[#This Row],[datum]])-1,3)+1</f>
        <v>Q2</v>
      </c>
    </row>
    <row r="163" spans="1:10" x14ac:dyDescent="0.25">
      <c r="A163" s="1">
        <v>40664</v>
      </c>
      <c r="E163" t="s">
        <v>5</v>
      </c>
      <c r="F163">
        <v>11.62</v>
      </c>
      <c r="G163" t="s">
        <v>5</v>
      </c>
      <c r="I163">
        <f>YEAR(tData[[#This Row],[datum]])</f>
        <v>2011</v>
      </c>
      <c r="J163" t="str">
        <f>"Q"&amp;QUOTIENT(MONTH(tData[[#This Row],[datum]])-1,3)+1</f>
        <v>Q2</v>
      </c>
    </row>
    <row r="164" spans="1:10" x14ac:dyDescent="0.25">
      <c r="A164" s="1">
        <v>40695</v>
      </c>
      <c r="B164">
        <v>1201</v>
      </c>
      <c r="E164" t="s">
        <v>15</v>
      </c>
      <c r="F164">
        <v>17.149999999999999</v>
      </c>
      <c r="G164" t="s">
        <v>9</v>
      </c>
      <c r="H164" t="s">
        <v>16</v>
      </c>
      <c r="I164">
        <f>YEAR(tData[[#This Row],[datum]])</f>
        <v>2011</v>
      </c>
      <c r="J164" t="str">
        <f>"Q"&amp;QUOTIENT(MONTH(tData[[#This Row],[datum]])-1,3)+1</f>
        <v>Q2</v>
      </c>
    </row>
    <row r="165" spans="1:10" x14ac:dyDescent="0.25">
      <c r="A165" s="1">
        <v>40695</v>
      </c>
      <c r="B165">
        <v>336</v>
      </c>
      <c r="E165" t="s">
        <v>13</v>
      </c>
      <c r="F165">
        <v>17.149999999999999</v>
      </c>
      <c r="G165" t="s">
        <v>9</v>
      </c>
      <c r="H165" t="s">
        <v>14</v>
      </c>
      <c r="I165">
        <f>YEAR(tData[[#This Row],[datum]])</f>
        <v>2011</v>
      </c>
      <c r="J165" t="str">
        <f>"Q"&amp;QUOTIENT(MONTH(tData[[#This Row],[datum]])-1,3)+1</f>
        <v>Q2</v>
      </c>
    </row>
    <row r="166" spans="1:10" x14ac:dyDescent="0.25">
      <c r="A166" s="1">
        <v>40695</v>
      </c>
      <c r="B166">
        <v>1066</v>
      </c>
      <c r="E166" t="s">
        <v>11</v>
      </c>
      <c r="F166">
        <v>17.149999999999999</v>
      </c>
      <c r="G166" t="s">
        <v>9</v>
      </c>
      <c r="H166" t="s">
        <v>12</v>
      </c>
      <c r="I166">
        <f>YEAR(tData[[#This Row],[datum]])</f>
        <v>2011</v>
      </c>
      <c r="J166" t="str">
        <f>"Q"&amp;QUOTIENT(MONTH(tData[[#This Row],[datum]])-1,3)+1</f>
        <v>Q2</v>
      </c>
    </row>
    <row r="167" spans="1:10" x14ac:dyDescent="0.25">
      <c r="A167" s="1">
        <v>40695</v>
      </c>
      <c r="B167">
        <v>149.46</v>
      </c>
      <c r="E167" t="s">
        <v>56</v>
      </c>
      <c r="F167">
        <v>17.149999999999999</v>
      </c>
      <c r="G167" t="s">
        <v>9</v>
      </c>
      <c r="H167" t="s">
        <v>17</v>
      </c>
      <c r="I167">
        <f>YEAR(tData[[#This Row],[datum]])</f>
        <v>2011</v>
      </c>
      <c r="J167" t="str">
        <f>"Q"&amp;QUOTIENT(MONTH(tData[[#This Row],[datum]])-1,3)+1</f>
        <v>Q2</v>
      </c>
    </row>
    <row r="168" spans="1:10" x14ac:dyDescent="0.25">
      <c r="A168" s="1">
        <v>40695</v>
      </c>
      <c r="B168">
        <v>868</v>
      </c>
      <c r="E168" t="s">
        <v>8</v>
      </c>
      <c r="F168">
        <v>17.149999999999999</v>
      </c>
      <c r="G168" t="s">
        <v>9</v>
      </c>
      <c r="H168" t="s">
        <v>10</v>
      </c>
      <c r="I168">
        <f>YEAR(tData[[#This Row],[datum]])</f>
        <v>2011</v>
      </c>
      <c r="J168" t="str">
        <f>"Q"&amp;QUOTIENT(MONTH(tData[[#This Row],[datum]])-1,3)+1</f>
        <v>Q2</v>
      </c>
    </row>
    <row r="169" spans="1:10" x14ac:dyDescent="0.25">
      <c r="A169" s="1">
        <v>40695</v>
      </c>
      <c r="E169" t="s">
        <v>5</v>
      </c>
      <c r="F169">
        <v>17.149999999999999</v>
      </c>
      <c r="G169" t="s">
        <v>5</v>
      </c>
      <c r="I169">
        <f>YEAR(tData[[#This Row],[datum]])</f>
        <v>2011</v>
      </c>
      <c r="J169" t="str">
        <f>"Q"&amp;QUOTIENT(MONTH(tData[[#This Row],[datum]])-1,3)+1</f>
        <v>Q2</v>
      </c>
    </row>
    <row r="170" spans="1:10" x14ac:dyDescent="0.25">
      <c r="A170" s="1">
        <v>40725</v>
      </c>
      <c r="B170">
        <v>1123</v>
      </c>
      <c r="E170" t="s">
        <v>15</v>
      </c>
      <c r="F170">
        <v>19.34</v>
      </c>
      <c r="G170" t="s">
        <v>9</v>
      </c>
      <c r="H170" t="s">
        <v>16</v>
      </c>
      <c r="I170">
        <f>YEAR(tData[[#This Row],[datum]])</f>
        <v>2011</v>
      </c>
      <c r="J170" t="str">
        <f>"Q"&amp;QUOTIENT(MONTH(tData[[#This Row],[datum]])-1,3)+1</f>
        <v>Q3</v>
      </c>
    </row>
    <row r="171" spans="1:10" x14ac:dyDescent="0.25">
      <c r="A171" s="1">
        <v>40725</v>
      </c>
      <c r="B171">
        <v>353</v>
      </c>
      <c r="E171" t="s">
        <v>13</v>
      </c>
      <c r="F171">
        <v>19.34</v>
      </c>
      <c r="G171" t="s">
        <v>9</v>
      </c>
      <c r="H171" t="s">
        <v>14</v>
      </c>
      <c r="I171">
        <f>YEAR(tData[[#This Row],[datum]])</f>
        <v>2011</v>
      </c>
      <c r="J171" t="str">
        <f>"Q"&amp;QUOTIENT(MONTH(tData[[#This Row],[datum]])-1,3)+1</f>
        <v>Q3</v>
      </c>
    </row>
    <row r="172" spans="1:10" x14ac:dyDescent="0.25">
      <c r="A172" s="1">
        <v>40725</v>
      </c>
      <c r="B172">
        <v>904</v>
      </c>
      <c r="E172" t="s">
        <v>11</v>
      </c>
      <c r="F172">
        <v>19.34</v>
      </c>
      <c r="G172" t="s">
        <v>9</v>
      </c>
      <c r="H172" t="s">
        <v>12</v>
      </c>
      <c r="I172">
        <f>YEAR(tData[[#This Row],[datum]])</f>
        <v>2011</v>
      </c>
      <c r="J172" t="str">
        <f>"Q"&amp;QUOTIENT(MONTH(tData[[#This Row],[datum]])-1,3)+1</f>
        <v>Q3</v>
      </c>
    </row>
    <row r="173" spans="1:10" x14ac:dyDescent="0.25">
      <c r="A173" s="1">
        <v>40725</v>
      </c>
      <c r="B173">
        <v>1342.26</v>
      </c>
      <c r="E173" t="s">
        <v>56</v>
      </c>
      <c r="F173">
        <v>19.34</v>
      </c>
      <c r="G173" t="s">
        <v>9</v>
      </c>
      <c r="H173" t="s">
        <v>17</v>
      </c>
      <c r="I173">
        <f>YEAR(tData[[#This Row],[datum]])</f>
        <v>2011</v>
      </c>
      <c r="J173" t="str">
        <f>"Q"&amp;QUOTIENT(MONTH(tData[[#This Row],[datum]])-1,3)+1</f>
        <v>Q3</v>
      </c>
    </row>
    <row r="174" spans="1:10" x14ac:dyDescent="0.25">
      <c r="A174" s="1">
        <v>40725</v>
      </c>
      <c r="B174">
        <v>943</v>
      </c>
      <c r="E174" t="s">
        <v>8</v>
      </c>
      <c r="F174">
        <v>19.34</v>
      </c>
      <c r="G174" t="s">
        <v>9</v>
      </c>
      <c r="H174" t="s">
        <v>10</v>
      </c>
      <c r="I174">
        <f>YEAR(tData[[#This Row],[datum]])</f>
        <v>2011</v>
      </c>
      <c r="J174" t="str">
        <f>"Q"&amp;QUOTIENT(MONTH(tData[[#This Row],[datum]])-1,3)+1</f>
        <v>Q3</v>
      </c>
    </row>
    <row r="175" spans="1:10" x14ac:dyDescent="0.25">
      <c r="A175" s="1">
        <v>40725</v>
      </c>
      <c r="E175" t="s">
        <v>5</v>
      </c>
      <c r="F175">
        <v>19.34</v>
      </c>
      <c r="G175" t="s">
        <v>5</v>
      </c>
      <c r="I175">
        <f>YEAR(tData[[#This Row],[datum]])</f>
        <v>2011</v>
      </c>
      <c r="J175" t="str">
        <f>"Q"&amp;QUOTIENT(MONTH(tData[[#This Row],[datum]])-1,3)+1</f>
        <v>Q3</v>
      </c>
    </row>
    <row r="176" spans="1:10" x14ac:dyDescent="0.25">
      <c r="A176" s="1">
        <v>40756</v>
      </c>
      <c r="B176">
        <v>1087</v>
      </c>
      <c r="E176" t="s">
        <v>15</v>
      </c>
      <c r="F176">
        <v>17.22</v>
      </c>
      <c r="G176" t="s">
        <v>9</v>
      </c>
      <c r="H176" t="s">
        <v>16</v>
      </c>
      <c r="I176">
        <f>YEAR(tData[[#This Row],[datum]])</f>
        <v>2011</v>
      </c>
      <c r="J176" t="str">
        <f>"Q"&amp;QUOTIENT(MONTH(tData[[#This Row],[datum]])-1,3)+1</f>
        <v>Q3</v>
      </c>
    </row>
    <row r="177" spans="1:10" x14ac:dyDescent="0.25">
      <c r="A177" s="1">
        <v>40756</v>
      </c>
      <c r="B177">
        <v>364</v>
      </c>
      <c r="E177" t="s">
        <v>13</v>
      </c>
      <c r="F177">
        <v>17.22</v>
      </c>
      <c r="G177" t="s">
        <v>9</v>
      </c>
      <c r="H177" t="s">
        <v>14</v>
      </c>
      <c r="I177">
        <f>YEAR(tData[[#This Row],[datum]])</f>
        <v>2011</v>
      </c>
      <c r="J177" t="str">
        <f>"Q"&amp;QUOTIENT(MONTH(tData[[#This Row],[datum]])-1,3)+1</f>
        <v>Q3</v>
      </c>
    </row>
    <row r="178" spans="1:10" x14ac:dyDescent="0.25">
      <c r="A178" s="1">
        <v>40756</v>
      </c>
      <c r="B178">
        <v>976</v>
      </c>
      <c r="E178" t="s">
        <v>11</v>
      </c>
      <c r="F178">
        <v>17.22</v>
      </c>
      <c r="G178" t="s">
        <v>9</v>
      </c>
      <c r="H178" t="s">
        <v>12</v>
      </c>
      <c r="I178">
        <f>YEAR(tData[[#This Row],[datum]])</f>
        <v>2011</v>
      </c>
      <c r="J178" t="str">
        <f>"Q"&amp;QUOTIENT(MONTH(tData[[#This Row],[datum]])-1,3)+1</f>
        <v>Q3</v>
      </c>
    </row>
    <row r="179" spans="1:10" x14ac:dyDescent="0.25">
      <c r="A179" s="1">
        <v>40756</v>
      </c>
      <c r="B179">
        <v>2507.1</v>
      </c>
      <c r="E179" t="s">
        <v>56</v>
      </c>
      <c r="F179">
        <v>17.22</v>
      </c>
      <c r="G179" t="s">
        <v>9</v>
      </c>
      <c r="H179" t="s">
        <v>17</v>
      </c>
      <c r="I179">
        <f>YEAR(tData[[#This Row],[datum]])</f>
        <v>2011</v>
      </c>
      <c r="J179" t="str">
        <f>"Q"&amp;QUOTIENT(MONTH(tData[[#This Row],[datum]])-1,3)+1</f>
        <v>Q3</v>
      </c>
    </row>
    <row r="180" spans="1:10" x14ac:dyDescent="0.25">
      <c r="A180" s="1">
        <v>40756</v>
      </c>
      <c r="B180">
        <v>912</v>
      </c>
      <c r="E180" t="s">
        <v>8</v>
      </c>
      <c r="F180">
        <v>17.22</v>
      </c>
      <c r="G180" t="s">
        <v>9</v>
      </c>
      <c r="H180" t="s">
        <v>10</v>
      </c>
      <c r="I180">
        <f>YEAR(tData[[#This Row],[datum]])</f>
        <v>2011</v>
      </c>
      <c r="J180" t="str">
        <f>"Q"&amp;QUOTIENT(MONTH(tData[[#This Row],[datum]])-1,3)+1</f>
        <v>Q3</v>
      </c>
    </row>
    <row r="181" spans="1:10" x14ac:dyDescent="0.25">
      <c r="A181" s="1">
        <v>40756</v>
      </c>
      <c r="E181" t="s">
        <v>5</v>
      </c>
      <c r="F181">
        <v>17.22</v>
      </c>
      <c r="G181" t="s">
        <v>5</v>
      </c>
      <c r="I181">
        <f>YEAR(tData[[#This Row],[datum]])</f>
        <v>2011</v>
      </c>
      <c r="J181" t="str">
        <f>"Q"&amp;QUOTIENT(MONTH(tData[[#This Row],[datum]])-1,3)+1</f>
        <v>Q3</v>
      </c>
    </row>
    <row r="182" spans="1:10" x14ac:dyDescent="0.25">
      <c r="A182" s="1">
        <v>40787</v>
      </c>
      <c r="B182">
        <v>1216</v>
      </c>
      <c r="E182" t="s">
        <v>15</v>
      </c>
      <c r="F182">
        <v>13.92</v>
      </c>
      <c r="G182" t="s">
        <v>9</v>
      </c>
      <c r="H182" t="s">
        <v>16</v>
      </c>
      <c r="I182">
        <f>YEAR(tData[[#This Row],[datum]])</f>
        <v>2011</v>
      </c>
      <c r="J182" t="str">
        <f>"Q"&amp;QUOTIENT(MONTH(tData[[#This Row],[datum]])-1,3)+1</f>
        <v>Q3</v>
      </c>
    </row>
    <row r="183" spans="1:10" x14ac:dyDescent="0.25">
      <c r="A183" s="1">
        <v>40787</v>
      </c>
      <c r="B183">
        <v>375</v>
      </c>
      <c r="E183" t="s">
        <v>13</v>
      </c>
      <c r="F183">
        <v>13.92</v>
      </c>
      <c r="G183" t="s">
        <v>9</v>
      </c>
      <c r="H183" t="s">
        <v>14</v>
      </c>
      <c r="I183">
        <f>YEAR(tData[[#This Row],[datum]])</f>
        <v>2011</v>
      </c>
      <c r="J183" t="str">
        <f>"Q"&amp;QUOTIENT(MONTH(tData[[#This Row],[datum]])-1,3)+1</f>
        <v>Q3</v>
      </c>
    </row>
    <row r="184" spans="1:10" x14ac:dyDescent="0.25">
      <c r="A184" s="1">
        <v>40787</v>
      </c>
      <c r="B184">
        <v>998</v>
      </c>
      <c r="E184" t="s">
        <v>11</v>
      </c>
      <c r="F184">
        <v>13.92</v>
      </c>
      <c r="G184" t="s">
        <v>9</v>
      </c>
      <c r="H184" t="s">
        <v>12</v>
      </c>
      <c r="I184">
        <f>YEAR(tData[[#This Row],[datum]])</f>
        <v>2011</v>
      </c>
      <c r="J184" t="str">
        <f>"Q"&amp;QUOTIENT(MONTH(tData[[#This Row],[datum]])-1,3)+1</f>
        <v>Q3</v>
      </c>
    </row>
    <row r="185" spans="1:10" x14ac:dyDescent="0.25">
      <c r="A185" s="1">
        <v>40787</v>
      </c>
      <c r="B185">
        <v>6349.56</v>
      </c>
      <c r="E185" t="s">
        <v>56</v>
      </c>
      <c r="F185">
        <v>13.92</v>
      </c>
      <c r="G185" t="s">
        <v>9</v>
      </c>
      <c r="H185" t="s">
        <v>17</v>
      </c>
      <c r="I185">
        <f>YEAR(tData[[#This Row],[datum]])</f>
        <v>2011</v>
      </c>
      <c r="J185" t="str">
        <f>"Q"&amp;QUOTIENT(MONTH(tData[[#This Row],[datum]])-1,3)+1</f>
        <v>Q3</v>
      </c>
    </row>
    <row r="186" spans="1:10" x14ac:dyDescent="0.25">
      <c r="A186" s="1">
        <v>40787</v>
      </c>
      <c r="B186">
        <v>797</v>
      </c>
      <c r="E186" t="s">
        <v>8</v>
      </c>
      <c r="F186">
        <v>13.92</v>
      </c>
      <c r="G186" t="s">
        <v>9</v>
      </c>
      <c r="H186" t="s">
        <v>10</v>
      </c>
      <c r="I186">
        <f>YEAR(tData[[#This Row],[datum]])</f>
        <v>2011</v>
      </c>
      <c r="J186" t="str">
        <f>"Q"&amp;QUOTIENT(MONTH(tData[[#This Row],[datum]])-1,3)+1</f>
        <v>Q3</v>
      </c>
    </row>
    <row r="187" spans="1:10" x14ac:dyDescent="0.25">
      <c r="A187" s="1">
        <v>40787</v>
      </c>
      <c r="E187" t="s">
        <v>5</v>
      </c>
      <c r="F187">
        <v>13.92</v>
      </c>
      <c r="G187" t="s">
        <v>5</v>
      </c>
      <c r="I187">
        <f>YEAR(tData[[#This Row],[datum]])</f>
        <v>2011</v>
      </c>
      <c r="J187" t="str">
        <f>"Q"&amp;QUOTIENT(MONTH(tData[[#This Row],[datum]])-1,3)+1</f>
        <v>Q3</v>
      </c>
    </row>
    <row r="188" spans="1:10" x14ac:dyDescent="0.25">
      <c r="A188" s="1">
        <v>40817</v>
      </c>
      <c r="B188">
        <v>1474</v>
      </c>
      <c r="E188" t="s">
        <v>15</v>
      </c>
      <c r="F188">
        <v>8.51</v>
      </c>
      <c r="G188" t="s">
        <v>9</v>
      </c>
      <c r="H188" t="s">
        <v>16</v>
      </c>
      <c r="I188">
        <f>YEAR(tData[[#This Row],[datum]])</f>
        <v>2011</v>
      </c>
      <c r="J188" t="str">
        <f>"Q"&amp;QUOTIENT(MONTH(tData[[#This Row],[datum]])-1,3)+1</f>
        <v>Q4</v>
      </c>
    </row>
    <row r="189" spans="1:10" x14ac:dyDescent="0.25">
      <c r="A189" s="1">
        <v>40817</v>
      </c>
      <c r="B189">
        <v>437</v>
      </c>
      <c r="E189" t="s">
        <v>13</v>
      </c>
      <c r="F189">
        <v>8.51</v>
      </c>
      <c r="G189" t="s">
        <v>9</v>
      </c>
      <c r="H189" t="s">
        <v>14</v>
      </c>
      <c r="I189">
        <f>YEAR(tData[[#This Row],[datum]])</f>
        <v>2011</v>
      </c>
      <c r="J189" t="str">
        <f>"Q"&amp;QUOTIENT(MONTH(tData[[#This Row],[datum]])-1,3)+1</f>
        <v>Q4</v>
      </c>
    </row>
    <row r="190" spans="1:10" x14ac:dyDescent="0.25">
      <c r="A190" s="1">
        <v>40817</v>
      </c>
      <c r="B190">
        <v>1188</v>
      </c>
      <c r="E190" t="s">
        <v>11</v>
      </c>
      <c r="F190">
        <v>8.51</v>
      </c>
      <c r="G190" t="s">
        <v>9</v>
      </c>
      <c r="H190" t="s">
        <v>12</v>
      </c>
      <c r="I190">
        <f>YEAR(tData[[#This Row],[datum]])</f>
        <v>2011</v>
      </c>
      <c r="J190" t="str">
        <f>"Q"&amp;QUOTIENT(MONTH(tData[[#This Row],[datum]])-1,3)+1</f>
        <v>Q4</v>
      </c>
    </row>
    <row r="191" spans="1:10" x14ac:dyDescent="0.25">
      <c r="A191" s="1">
        <v>40817</v>
      </c>
      <c r="B191">
        <v>5892.72</v>
      </c>
      <c r="E191" t="s">
        <v>56</v>
      </c>
      <c r="F191">
        <v>8.51</v>
      </c>
      <c r="G191" t="s">
        <v>9</v>
      </c>
      <c r="H191" t="s">
        <v>17</v>
      </c>
      <c r="I191">
        <f>YEAR(tData[[#This Row],[datum]])</f>
        <v>2011</v>
      </c>
      <c r="J191" t="str">
        <f>"Q"&amp;QUOTIENT(MONTH(tData[[#This Row],[datum]])-1,3)+1</f>
        <v>Q4</v>
      </c>
    </row>
    <row r="192" spans="1:10" x14ac:dyDescent="0.25">
      <c r="A192" s="1">
        <v>40817</v>
      </c>
      <c r="B192">
        <v>948</v>
      </c>
      <c r="E192" t="s">
        <v>8</v>
      </c>
      <c r="F192">
        <v>8.51</v>
      </c>
      <c r="G192" t="s">
        <v>9</v>
      </c>
      <c r="H192" t="s">
        <v>10</v>
      </c>
      <c r="I192">
        <f>YEAR(tData[[#This Row],[datum]])</f>
        <v>2011</v>
      </c>
      <c r="J192" t="str">
        <f>"Q"&amp;QUOTIENT(MONTH(tData[[#This Row],[datum]])-1,3)+1</f>
        <v>Q4</v>
      </c>
    </row>
    <row r="193" spans="1:10" x14ac:dyDescent="0.25">
      <c r="A193" s="1">
        <v>40817</v>
      </c>
      <c r="E193" t="s">
        <v>5</v>
      </c>
      <c r="F193">
        <v>8.51</v>
      </c>
      <c r="G193" t="s">
        <v>5</v>
      </c>
      <c r="I193">
        <f>YEAR(tData[[#This Row],[datum]])</f>
        <v>2011</v>
      </c>
      <c r="J193" t="str">
        <f>"Q"&amp;QUOTIENT(MONTH(tData[[#This Row],[datum]])-1,3)+1</f>
        <v>Q4</v>
      </c>
    </row>
    <row r="194" spans="1:10" x14ac:dyDescent="0.25">
      <c r="A194" s="1">
        <v>40848</v>
      </c>
      <c r="B194">
        <v>1574</v>
      </c>
      <c r="E194" t="s">
        <v>15</v>
      </c>
      <c r="F194">
        <v>6</v>
      </c>
      <c r="G194" t="s">
        <v>9</v>
      </c>
      <c r="H194" t="s">
        <v>16</v>
      </c>
      <c r="I194">
        <f>YEAR(tData[[#This Row],[datum]])</f>
        <v>2011</v>
      </c>
      <c r="J194" t="str">
        <f>"Q"&amp;QUOTIENT(MONTH(tData[[#This Row],[datum]])-1,3)+1</f>
        <v>Q4</v>
      </c>
    </row>
    <row r="195" spans="1:10" x14ac:dyDescent="0.25">
      <c r="A195" s="1">
        <v>40848</v>
      </c>
      <c r="B195">
        <v>465</v>
      </c>
      <c r="E195" t="s">
        <v>13</v>
      </c>
      <c r="F195">
        <v>6</v>
      </c>
      <c r="G195" t="s">
        <v>9</v>
      </c>
      <c r="H195" t="s">
        <v>14</v>
      </c>
      <c r="I195">
        <f>YEAR(tData[[#This Row],[datum]])</f>
        <v>2011</v>
      </c>
      <c r="J195" t="str">
        <f>"Q"&amp;QUOTIENT(MONTH(tData[[#This Row],[datum]])-1,3)+1</f>
        <v>Q4</v>
      </c>
    </row>
    <row r="196" spans="1:10" x14ac:dyDescent="0.25">
      <c r="A196" s="1">
        <v>40848</v>
      </c>
      <c r="B196">
        <v>1040</v>
      </c>
      <c r="E196" t="s">
        <v>11</v>
      </c>
      <c r="F196">
        <v>6</v>
      </c>
      <c r="G196" t="s">
        <v>9</v>
      </c>
      <c r="H196" t="s">
        <v>12</v>
      </c>
      <c r="I196">
        <f>YEAR(tData[[#This Row],[datum]])</f>
        <v>2011</v>
      </c>
      <c r="J196" t="str">
        <f>"Q"&amp;QUOTIENT(MONTH(tData[[#This Row],[datum]])-1,3)+1</f>
        <v>Q4</v>
      </c>
    </row>
    <row r="197" spans="1:10" x14ac:dyDescent="0.25">
      <c r="A197" s="1">
        <v>40848</v>
      </c>
      <c r="B197">
        <v>6644.28</v>
      </c>
      <c r="E197" t="s">
        <v>56</v>
      </c>
      <c r="F197">
        <v>6</v>
      </c>
      <c r="G197" t="s">
        <v>9</v>
      </c>
      <c r="H197" t="s">
        <v>17</v>
      </c>
      <c r="I197">
        <f>YEAR(tData[[#This Row],[datum]])</f>
        <v>2011</v>
      </c>
      <c r="J197" t="str">
        <f>"Q"&amp;QUOTIENT(MONTH(tData[[#This Row],[datum]])-1,3)+1</f>
        <v>Q4</v>
      </c>
    </row>
    <row r="198" spans="1:10" x14ac:dyDescent="0.25">
      <c r="A198" s="1">
        <v>40848</v>
      </c>
      <c r="B198">
        <v>936</v>
      </c>
      <c r="E198" t="s">
        <v>8</v>
      </c>
      <c r="F198">
        <v>6</v>
      </c>
      <c r="G198" t="s">
        <v>9</v>
      </c>
      <c r="H198" t="s">
        <v>10</v>
      </c>
      <c r="I198">
        <f>YEAR(tData[[#This Row],[datum]])</f>
        <v>2011</v>
      </c>
      <c r="J198" t="str">
        <f>"Q"&amp;QUOTIENT(MONTH(tData[[#This Row],[datum]])-1,3)+1</f>
        <v>Q4</v>
      </c>
    </row>
    <row r="199" spans="1:10" x14ac:dyDescent="0.25">
      <c r="A199" s="1">
        <v>40848</v>
      </c>
      <c r="E199" t="s">
        <v>5</v>
      </c>
      <c r="F199">
        <v>6</v>
      </c>
      <c r="G199" t="s">
        <v>5</v>
      </c>
      <c r="I199">
        <f>YEAR(tData[[#This Row],[datum]])</f>
        <v>2011</v>
      </c>
      <c r="J199" t="str">
        <f>"Q"&amp;QUOTIENT(MONTH(tData[[#This Row],[datum]])-1,3)+1</f>
        <v>Q4</v>
      </c>
    </row>
    <row r="200" spans="1:10" x14ac:dyDescent="0.25">
      <c r="A200" s="1">
        <v>40878</v>
      </c>
      <c r="B200">
        <v>1601</v>
      </c>
      <c r="E200" t="s">
        <v>15</v>
      </c>
      <c r="F200">
        <v>2.5499999999999998</v>
      </c>
      <c r="G200" t="s">
        <v>9</v>
      </c>
      <c r="H200" t="s">
        <v>16</v>
      </c>
      <c r="I200">
        <f>YEAR(tData[[#This Row],[datum]])</f>
        <v>2011</v>
      </c>
      <c r="J200" t="str">
        <f>"Q"&amp;QUOTIENT(MONTH(tData[[#This Row],[datum]])-1,3)+1</f>
        <v>Q4</v>
      </c>
    </row>
    <row r="201" spans="1:10" x14ac:dyDescent="0.25">
      <c r="A201" s="1">
        <v>40878</v>
      </c>
      <c r="B201">
        <v>496</v>
      </c>
      <c r="E201" t="s">
        <v>13</v>
      </c>
      <c r="F201">
        <v>2.5499999999999998</v>
      </c>
      <c r="G201" t="s">
        <v>9</v>
      </c>
      <c r="H201" t="s">
        <v>14</v>
      </c>
      <c r="I201">
        <f>YEAR(tData[[#This Row],[datum]])</f>
        <v>2011</v>
      </c>
      <c r="J201" t="str">
        <f>"Q"&amp;QUOTIENT(MONTH(tData[[#This Row],[datum]])-1,3)+1</f>
        <v>Q4</v>
      </c>
    </row>
    <row r="202" spans="1:10" x14ac:dyDescent="0.25">
      <c r="A202" s="1">
        <v>40878</v>
      </c>
      <c r="B202">
        <v>1077</v>
      </c>
      <c r="E202" t="s">
        <v>11</v>
      </c>
      <c r="F202">
        <v>2.5499999999999998</v>
      </c>
      <c r="G202" t="s">
        <v>9</v>
      </c>
      <c r="H202" t="s">
        <v>12</v>
      </c>
      <c r="I202">
        <f>YEAR(tData[[#This Row],[datum]])</f>
        <v>2011</v>
      </c>
      <c r="J202" t="str">
        <f>"Q"&amp;QUOTIENT(MONTH(tData[[#This Row],[datum]])-1,3)+1</f>
        <v>Q4</v>
      </c>
    </row>
    <row r="203" spans="1:10" x14ac:dyDescent="0.25">
      <c r="A203" s="1">
        <v>40878</v>
      </c>
      <c r="B203">
        <v>14922.72</v>
      </c>
      <c r="E203" t="s">
        <v>56</v>
      </c>
      <c r="F203">
        <v>2.5499999999999998</v>
      </c>
      <c r="G203" t="s">
        <v>9</v>
      </c>
      <c r="H203" t="s">
        <v>17</v>
      </c>
      <c r="I203">
        <f>YEAR(tData[[#This Row],[datum]])</f>
        <v>2011</v>
      </c>
      <c r="J203" t="str">
        <f>"Q"&amp;QUOTIENT(MONTH(tData[[#This Row],[datum]])-1,3)+1</f>
        <v>Q4</v>
      </c>
    </row>
    <row r="204" spans="1:10" x14ac:dyDescent="0.25">
      <c r="A204" s="1">
        <v>40878</v>
      </c>
      <c r="B204">
        <v>1023</v>
      </c>
      <c r="E204" t="s">
        <v>8</v>
      </c>
      <c r="F204">
        <v>2.5499999999999998</v>
      </c>
      <c r="G204" t="s">
        <v>9</v>
      </c>
      <c r="H204" t="s">
        <v>10</v>
      </c>
      <c r="I204">
        <f>YEAR(tData[[#This Row],[datum]])</f>
        <v>2011</v>
      </c>
      <c r="J204" t="str">
        <f>"Q"&amp;QUOTIENT(MONTH(tData[[#This Row],[datum]])-1,3)+1</f>
        <v>Q4</v>
      </c>
    </row>
    <row r="205" spans="1:10" x14ac:dyDescent="0.25">
      <c r="A205" s="1">
        <v>40878</v>
      </c>
      <c r="E205" t="s">
        <v>5</v>
      </c>
      <c r="F205">
        <v>2.5499999999999998</v>
      </c>
      <c r="G205" t="s">
        <v>5</v>
      </c>
      <c r="I205">
        <f>YEAR(tData[[#This Row],[datum]])</f>
        <v>2011</v>
      </c>
      <c r="J205" t="str">
        <f>"Q"&amp;QUOTIENT(MONTH(tData[[#This Row],[datum]])-1,3)+1</f>
        <v>Q4</v>
      </c>
    </row>
    <row r="206" spans="1:10" x14ac:dyDescent="0.25">
      <c r="A206" s="1">
        <v>40909</v>
      </c>
      <c r="B206">
        <v>1554</v>
      </c>
      <c r="E206" t="s">
        <v>15</v>
      </c>
      <c r="F206">
        <v>-0.92</v>
      </c>
      <c r="G206" t="s">
        <v>9</v>
      </c>
      <c r="H206" t="s">
        <v>16</v>
      </c>
      <c r="I206">
        <f>YEAR(tData[[#This Row],[datum]])</f>
        <v>2012</v>
      </c>
      <c r="J206" t="str">
        <f>"Q"&amp;QUOTIENT(MONTH(tData[[#This Row],[datum]])-1,3)+1</f>
        <v>Q1</v>
      </c>
    </row>
    <row r="207" spans="1:10" x14ac:dyDescent="0.25">
      <c r="A207" s="1">
        <v>40909</v>
      </c>
      <c r="B207">
        <v>484</v>
      </c>
      <c r="E207" t="s">
        <v>13</v>
      </c>
      <c r="F207">
        <v>-0.92</v>
      </c>
      <c r="G207" t="s">
        <v>9</v>
      </c>
      <c r="H207" t="s">
        <v>14</v>
      </c>
      <c r="I207">
        <f>YEAR(tData[[#This Row],[datum]])</f>
        <v>2012</v>
      </c>
      <c r="J207" t="str">
        <f>"Q"&amp;QUOTIENT(MONTH(tData[[#This Row],[datum]])-1,3)+1</f>
        <v>Q1</v>
      </c>
    </row>
    <row r="208" spans="1:10" x14ac:dyDescent="0.25">
      <c r="A208" s="1">
        <v>40909</v>
      </c>
      <c r="B208">
        <v>1209</v>
      </c>
      <c r="E208" t="s">
        <v>11</v>
      </c>
      <c r="F208">
        <v>-0.92</v>
      </c>
      <c r="G208" t="s">
        <v>9</v>
      </c>
      <c r="H208" t="s">
        <v>12</v>
      </c>
      <c r="I208">
        <f>YEAR(tData[[#This Row],[datum]])</f>
        <v>2012</v>
      </c>
      <c r="J208" t="str">
        <f>"Q"&amp;QUOTIENT(MONTH(tData[[#This Row],[datum]])-1,3)+1</f>
        <v>Q1</v>
      </c>
    </row>
    <row r="209" spans="1:10" x14ac:dyDescent="0.25">
      <c r="A209" s="1">
        <v>40909</v>
      </c>
      <c r="B209">
        <v>6163.08</v>
      </c>
      <c r="C209">
        <v>2378.58</v>
      </c>
      <c r="D209">
        <v>3784.5</v>
      </c>
      <c r="E209" t="s">
        <v>56</v>
      </c>
      <c r="F209">
        <v>-0.92</v>
      </c>
      <c r="G209" t="s">
        <v>9</v>
      </c>
      <c r="H209" t="s">
        <v>17</v>
      </c>
      <c r="I209">
        <f>YEAR(tData[[#This Row],[datum]])</f>
        <v>2012</v>
      </c>
      <c r="J209" t="str">
        <f>"Q"&amp;QUOTIENT(MONTH(tData[[#This Row],[datum]])-1,3)+1</f>
        <v>Q1</v>
      </c>
    </row>
    <row r="210" spans="1:10" x14ac:dyDescent="0.25">
      <c r="A210" s="1">
        <v>40909</v>
      </c>
      <c r="B210">
        <v>1200</v>
      </c>
      <c r="E210" t="s">
        <v>8</v>
      </c>
      <c r="F210">
        <v>-0.92</v>
      </c>
      <c r="G210" t="s">
        <v>9</v>
      </c>
      <c r="H210" t="s">
        <v>10</v>
      </c>
      <c r="I210">
        <f>YEAR(tData[[#This Row],[datum]])</f>
        <v>2012</v>
      </c>
      <c r="J210" t="str">
        <f>"Q"&amp;QUOTIENT(MONTH(tData[[#This Row],[datum]])-1,3)+1</f>
        <v>Q1</v>
      </c>
    </row>
    <row r="211" spans="1:10" x14ac:dyDescent="0.25">
      <c r="A211" s="1">
        <v>40909</v>
      </c>
      <c r="E211" t="s">
        <v>5</v>
      </c>
      <c r="F211">
        <v>-0.92</v>
      </c>
      <c r="G211" t="s">
        <v>5</v>
      </c>
      <c r="I211">
        <f>YEAR(tData[[#This Row],[datum]])</f>
        <v>2012</v>
      </c>
      <c r="J211" t="str">
        <f>"Q"&amp;QUOTIENT(MONTH(tData[[#This Row],[datum]])-1,3)+1</f>
        <v>Q1</v>
      </c>
    </row>
    <row r="212" spans="1:10" x14ac:dyDescent="0.25">
      <c r="A212" s="1">
        <v>40940</v>
      </c>
      <c r="B212">
        <v>1526</v>
      </c>
      <c r="E212" t="s">
        <v>15</v>
      </c>
      <c r="F212">
        <v>-2.88</v>
      </c>
      <c r="G212" t="s">
        <v>9</v>
      </c>
      <c r="H212" t="s">
        <v>16</v>
      </c>
      <c r="I212">
        <f>YEAR(tData[[#This Row],[datum]])</f>
        <v>2012</v>
      </c>
      <c r="J212" t="str">
        <f>"Q"&amp;QUOTIENT(MONTH(tData[[#This Row],[datum]])-1,3)+1</f>
        <v>Q1</v>
      </c>
    </row>
    <row r="213" spans="1:10" x14ac:dyDescent="0.25">
      <c r="A213" s="1">
        <v>40940</v>
      </c>
      <c r="B213">
        <v>411</v>
      </c>
      <c r="E213" t="s">
        <v>13</v>
      </c>
      <c r="F213">
        <v>-2.88</v>
      </c>
      <c r="G213" t="s">
        <v>9</v>
      </c>
      <c r="H213" t="s">
        <v>14</v>
      </c>
      <c r="I213">
        <f>YEAR(tData[[#This Row],[datum]])</f>
        <v>2012</v>
      </c>
      <c r="J213" t="str">
        <f>"Q"&amp;QUOTIENT(MONTH(tData[[#This Row],[datum]])-1,3)+1</f>
        <v>Q1</v>
      </c>
    </row>
    <row r="214" spans="1:10" x14ac:dyDescent="0.25">
      <c r="A214" s="1">
        <v>40940</v>
      </c>
      <c r="B214">
        <v>1160</v>
      </c>
      <c r="E214" t="s">
        <v>11</v>
      </c>
      <c r="F214">
        <v>-2.88</v>
      </c>
      <c r="G214" t="s">
        <v>9</v>
      </c>
      <c r="H214" t="s">
        <v>12</v>
      </c>
      <c r="I214">
        <f>YEAR(tData[[#This Row],[datum]])</f>
        <v>2012</v>
      </c>
      <c r="J214" t="str">
        <f>"Q"&amp;QUOTIENT(MONTH(tData[[#This Row],[datum]])-1,3)+1</f>
        <v>Q1</v>
      </c>
    </row>
    <row r="215" spans="1:10" x14ac:dyDescent="0.25">
      <c r="A215" s="1">
        <v>40940</v>
      </c>
      <c r="B215">
        <v>2.52</v>
      </c>
      <c r="C215">
        <v>2.52</v>
      </c>
      <c r="D215">
        <v>0</v>
      </c>
      <c r="E215" t="s">
        <v>56</v>
      </c>
      <c r="F215">
        <v>-2.88</v>
      </c>
      <c r="G215" t="s">
        <v>9</v>
      </c>
      <c r="H215" t="s">
        <v>17</v>
      </c>
      <c r="I215">
        <f>YEAR(tData[[#This Row],[datum]])</f>
        <v>2012</v>
      </c>
      <c r="J215" t="str">
        <f>"Q"&amp;QUOTIENT(MONTH(tData[[#This Row],[datum]])-1,3)+1</f>
        <v>Q1</v>
      </c>
    </row>
    <row r="216" spans="1:10" x14ac:dyDescent="0.25">
      <c r="A216" s="1">
        <v>40940</v>
      </c>
      <c r="B216">
        <v>1128</v>
      </c>
      <c r="E216" t="s">
        <v>8</v>
      </c>
      <c r="F216">
        <v>-2.88</v>
      </c>
      <c r="G216" t="s">
        <v>9</v>
      </c>
      <c r="H216" t="s">
        <v>10</v>
      </c>
      <c r="I216">
        <f>YEAR(tData[[#This Row],[datum]])</f>
        <v>2012</v>
      </c>
      <c r="J216" t="str">
        <f>"Q"&amp;QUOTIENT(MONTH(tData[[#This Row],[datum]])-1,3)+1</f>
        <v>Q1</v>
      </c>
    </row>
    <row r="217" spans="1:10" x14ac:dyDescent="0.25">
      <c r="A217" s="1">
        <v>40940</v>
      </c>
      <c r="E217" t="s">
        <v>5</v>
      </c>
      <c r="F217">
        <v>-2.88</v>
      </c>
      <c r="G217" t="s">
        <v>5</v>
      </c>
      <c r="I217">
        <f>YEAR(tData[[#This Row],[datum]])</f>
        <v>2012</v>
      </c>
      <c r="J217" t="str">
        <f>"Q"&amp;QUOTIENT(MONTH(tData[[#This Row],[datum]])-1,3)+1</f>
        <v>Q1</v>
      </c>
    </row>
    <row r="218" spans="1:10" x14ac:dyDescent="0.25">
      <c r="A218" s="1">
        <v>40969</v>
      </c>
      <c r="B218">
        <v>1499</v>
      </c>
      <c r="E218" t="s">
        <v>15</v>
      </c>
      <c r="F218">
        <v>4.34</v>
      </c>
      <c r="G218" t="s">
        <v>9</v>
      </c>
      <c r="H218" t="s">
        <v>16</v>
      </c>
      <c r="I218">
        <f>YEAR(tData[[#This Row],[datum]])</f>
        <v>2012</v>
      </c>
      <c r="J218" t="str">
        <f>"Q"&amp;QUOTIENT(MONTH(tData[[#This Row],[datum]])-1,3)+1</f>
        <v>Q1</v>
      </c>
    </row>
    <row r="219" spans="1:10" x14ac:dyDescent="0.25">
      <c r="A219" s="1">
        <v>40969</v>
      </c>
      <c r="B219">
        <v>374</v>
      </c>
      <c r="E219" t="s">
        <v>13</v>
      </c>
      <c r="F219">
        <v>4.34</v>
      </c>
      <c r="G219" t="s">
        <v>9</v>
      </c>
      <c r="H219" t="s">
        <v>14</v>
      </c>
      <c r="I219">
        <f>YEAR(tData[[#This Row],[datum]])</f>
        <v>2012</v>
      </c>
      <c r="J219" t="str">
        <f>"Q"&amp;QUOTIENT(MONTH(tData[[#This Row],[datum]])-1,3)+1</f>
        <v>Q1</v>
      </c>
    </row>
    <row r="220" spans="1:10" x14ac:dyDescent="0.25">
      <c r="A220" s="1">
        <v>40969</v>
      </c>
      <c r="B220">
        <v>1137</v>
      </c>
      <c r="E220" t="s">
        <v>11</v>
      </c>
      <c r="F220">
        <v>4.34</v>
      </c>
      <c r="G220" t="s">
        <v>9</v>
      </c>
      <c r="H220" t="s">
        <v>12</v>
      </c>
      <c r="I220">
        <f>YEAR(tData[[#This Row],[datum]])</f>
        <v>2012</v>
      </c>
      <c r="J220" t="str">
        <f>"Q"&amp;QUOTIENT(MONTH(tData[[#This Row],[datum]])-1,3)+1</f>
        <v>Q1</v>
      </c>
    </row>
    <row r="221" spans="1:10" x14ac:dyDescent="0.25">
      <c r="A221" s="1">
        <v>40969</v>
      </c>
      <c r="B221">
        <v>11346.6</v>
      </c>
      <c r="C221">
        <v>5417.76</v>
      </c>
      <c r="D221">
        <v>5928.84</v>
      </c>
      <c r="E221" t="s">
        <v>56</v>
      </c>
      <c r="F221">
        <v>4.34</v>
      </c>
      <c r="G221" t="s">
        <v>9</v>
      </c>
      <c r="H221" t="s">
        <v>17</v>
      </c>
      <c r="I221">
        <f>YEAR(tData[[#This Row],[datum]])</f>
        <v>2012</v>
      </c>
      <c r="J221" t="str">
        <f>"Q"&amp;QUOTIENT(MONTH(tData[[#This Row],[datum]])-1,3)+1</f>
        <v>Q1</v>
      </c>
    </row>
    <row r="222" spans="1:10" x14ac:dyDescent="0.25">
      <c r="A222" s="1">
        <v>40969</v>
      </c>
      <c r="B222">
        <v>930</v>
      </c>
      <c r="E222" t="s">
        <v>8</v>
      </c>
      <c r="F222">
        <v>4.34</v>
      </c>
      <c r="G222" t="s">
        <v>9</v>
      </c>
      <c r="H222" t="s">
        <v>10</v>
      </c>
      <c r="I222">
        <f>YEAR(tData[[#This Row],[datum]])</f>
        <v>2012</v>
      </c>
      <c r="J222" t="str">
        <f>"Q"&amp;QUOTIENT(MONTH(tData[[#This Row],[datum]])-1,3)+1</f>
        <v>Q1</v>
      </c>
    </row>
    <row r="223" spans="1:10" x14ac:dyDescent="0.25">
      <c r="A223" s="1">
        <v>40969</v>
      </c>
      <c r="E223" t="s">
        <v>5</v>
      </c>
      <c r="F223">
        <v>4.34</v>
      </c>
      <c r="G223" t="s">
        <v>5</v>
      </c>
      <c r="I223">
        <f>YEAR(tData[[#This Row],[datum]])</f>
        <v>2012</v>
      </c>
      <c r="J223" t="str">
        <f>"Q"&amp;QUOTIENT(MONTH(tData[[#This Row],[datum]])-1,3)+1</f>
        <v>Q1</v>
      </c>
    </row>
    <row r="224" spans="1:10" x14ac:dyDescent="0.25">
      <c r="A224" s="1">
        <v>41000</v>
      </c>
      <c r="B224">
        <v>1236</v>
      </c>
      <c r="E224" t="s">
        <v>15</v>
      </c>
      <c r="F224">
        <v>4.7699999999999996</v>
      </c>
      <c r="G224" t="s">
        <v>9</v>
      </c>
      <c r="H224" t="s">
        <v>16</v>
      </c>
      <c r="I224">
        <f>YEAR(tData[[#This Row],[datum]])</f>
        <v>2012</v>
      </c>
      <c r="J224" t="str">
        <f>"Q"&amp;QUOTIENT(MONTH(tData[[#This Row],[datum]])-1,3)+1</f>
        <v>Q2</v>
      </c>
    </row>
    <row r="225" spans="1:10" x14ac:dyDescent="0.25">
      <c r="A225" s="1">
        <v>41000</v>
      </c>
      <c r="B225">
        <v>301</v>
      </c>
      <c r="E225" t="s">
        <v>13</v>
      </c>
      <c r="F225">
        <v>4.7699999999999996</v>
      </c>
      <c r="G225" t="s">
        <v>9</v>
      </c>
      <c r="H225" t="s">
        <v>14</v>
      </c>
      <c r="I225">
        <f>YEAR(tData[[#This Row],[datum]])</f>
        <v>2012</v>
      </c>
      <c r="J225" t="str">
        <f>"Q"&amp;QUOTIENT(MONTH(tData[[#This Row],[datum]])-1,3)+1</f>
        <v>Q2</v>
      </c>
    </row>
    <row r="226" spans="1:10" x14ac:dyDescent="0.25">
      <c r="A226" s="1">
        <v>41000</v>
      </c>
      <c r="B226">
        <v>1023</v>
      </c>
      <c r="E226" t="s">
        <v>11</v>
      </c>
      <c r="F226">
        <v>4.7699999999999996</v>
      </c>
      <c r="G226" t="s">
        <v>9</v>
      </c>
      <c r="H226" t="s">
        <v>12</v>
      </c>
      <c r="I226">
        <f>YEAR(tData[[#This Row],[datum]])</f>
        <v>2012</v>
      </c>
      <c r="J226" t="str">
        <f>"Q"&amp;QUOTIENT(MONTH(tData[[#This Row],[datum]])-1,3)+1</f>
        <v>Q2</v>
      </c>
    </row>
    <row r="227" spans="1:10" x14ac:dyDescent="0.25">
      <c r="A227" s="1">
        <v>41000</v>
      </c>
      <c r="B227">
        <v>15216.12</v>
      </c>
      <c r="D227">
        <v>15216.12</v>
      </c>
      <c r="E227" t="s">
        <v>56</v>
      </c>
      <c r="F227">
        <v>4.7699999999999996</v>
      </c>
      <c r="G227" t="s">
        <v>9</v>
      </c>
      <c r="H227" t="s">
        <v>17</v>
      </c>
      <c r="I227">
        <f>YEAR(tData[[#This Row],[datum]])</f>
        <v>2012</v>
      </c>
      <c r="J227" t="str">
        <f>"Q"&amp;QUOTIENT(MONTH(tData[[#This Row],[datum]])-1,3)+1</f>
        <v>Q2</v>
      </c>
    </row>
    <row r="228" spans="1:10" x14ac:dyDescent="0.25">
      <c r="A228" s="1">
        <v>41000</v>
      </c>
      <c r="B228">
        <v>812</v>
      </c>
      <c r="E228" t="s">
        <v>8</v>
      </c>
      <c r="F228">
        <v>4.7699999999999996</v>
      </c>
      <c r="G228" t="s">
        <v>9</v>
      </c>
      <c r="H228" t="s">
        <v>10</v>
      </c>
      <c r="I228">
        <f>YEAR(tData[[#This Row],[datum]])</f>
        <v>2012</v>
      </c>
      <c r="J228" t="str">
        <f>"Q"&amp;QUOTIENT(MONTH(tData[[#This Row],[datum]])-1,3)+1</f>
        <v>Q2</v>
      </c>
    </row>
    <row r="229" spans="1:10" x14ac:dyDescent="0.25">
      <c r="A229" s="1">
        <v>41000</v>
      </c>
      <c r="E229" t="s">
        <v>5</v>
      </c>
      <c r="F229">
        <v>4.7699999999999996</v>
      </c>
      <c r="G229" t="s">
        <v>5</v>
      </c>
      <c r="I229">
        <f>YEAR(tData[[#This Row],[datum]])</f>
        <v>2012</v>
      </c>
      <c r="J229" t="str">
        <f>"Q"&amp;QUOTIENT(MONTH(tData[[#This Row],[datum]])-1,3)+1</f>
        <v>Q2</v>
      </c>
    </row>
    <row r="230" spans="1:10" x14ac:dyDescent="0.25">
      <c r="A230" s="1">
        <v>41030</v>
      </c>
      <c r="B230">
        <v>1215</v>
      </c>
      <c r="E230" t="s">
        <v>15</v>
      </c>
      <c r="F230">
        <v>11.99</v>
      </c>
      <c r="G230" t="s">
        <v>9</v>
      </c>
      <c r="H230" t="s">
        <v>16</v>
      </c>
      <c r="I230">
        <f>YEAR(tData[[#This Row],[datum]])</f>
        <v>2012</v>
      </c>
      <c r="J230" t="str">
        <f>"Q"&amp;QUOTIENT(MONTH(tData[[#This Row],[datum]])-1,3)+1</f>
        <v>Q2</v>
      </c>
    </row>
    <row r="231" spans="1:10" x14ac:dyDescent="0.25">
      <c r="A231" s="1">
        <v>41030</v>
      </c>
      <c r="B231">
        <v>230</v>
      </c>
      <c r="E231" t="s">
        <v>13</v>
      </c>
      <c r="F231">
        <v>11.99</v>
      </c>
      <c r="G231" t="s">
        <v>9</v>
      </c>
      <c r="H231" t="s">
        <v>14</v>
      </c>
      <c r="I231">
        <f>YEAR(tData[[#This Row],[datum]])</f>
        <v>2012</v>
      </c>
      <c r="J231" t="str">
        <f>"Q"&amp;QUOTIENT(MONTH(tData[[#This Row],[datum]])-1,3)+1</f>
        <v>Q2</v>
      </c>
    </row>
    <row r="232" spans="1:10" x14ac:dyDescent="0.25">
      <c r="A232" s="1">
        <v>41030</v>
      </c>
      <c r="B232">
        <v>1027</v>
      </c>
      <c r="E232" t="s">
        <v>11</v>
      </c>
      <c r="F232">
        <v>11.99</v>
      </c>
      <c r="G232" t="s">
        <v>9</v>
      </c>
      <c r="H232" t="s">
        <v>12</v>
      </c>
      <c r="I232">
        <f>YEAR(tData[[#This Row],[datum]])</f>
        <v>2012</v>
      </c>
      <c r="J232" t="str">
        <f>"Q"&amp;QUOTIENT(MONTH(tData[[#This Row],[datum]])-1,3)+1</f>
        <v>Q2</v>
      </c>
    </row>
    <row r="233" spans="1:10" x14ac:dyDescent="0.25">
      <c r="A233" s="1">
        <v>41030</v>
      </c>
      <c r="B233">
        <v>8782.08</v>
      </c>
      <c r="D233">
        <v>8782.08</v>
      </c>
      <c r="E233" t="s">
        <v>56</v>
      </c>
      <c r="F233">
        <v>11.99</v>
      </c>
      <c r="G233" t="s">
        <v>9</v>
      </c>
      <c r="H233" t="s">
        <v>17</v>
      </c>
      <c r="I233">
        <f>YEAR(tData[[#This Row],[datum]])</f>
        <v>2012</v>
      </c>
      <c r="J233" t="str">
        <f>"Q"&amp;QUOTIENT(MONTH(tData[[#This Row],[datum]])-1,3)+1</f>
        <v>Q2</v>
      </c>
    </row>
    <row r="234" spans="1:10" x14ac:dyDescent="0.25">
      <c r="A234" s="1">
        <v>41030</v>
      </c>
      <c r="B234">
        <v>832</v>
      </c>
      <c r="E234" t="s">
        <v>8</v>
      </c>
      <c r="F234">
        <v>11.99</v>
      </c>
      <c r="G234" t="s">
        <v>9</v>
      </c>
      <c r="H234" t="s">
        <v>10</v>
      </c>
      <c r="I234">
        <f>YEAR(tData[[#This Row],[datum]])</f>
        <v>2012</v>
      </c>
      <c r="J234" t="str">
        <f>"Q"&amp;QUOTIENT(MONTH(tData[[#This Row],[datum]])-1,3)+1</f>
        <v>Q2</v>
      </c>
    </row>
    <row r="235" spans="1:10" x14ac:dyDescent="0.25">
      <c r="A235" s="1">
        <v>41030</v>
      </c>
      <c r="E235" t="s">
        <v>5</v>
      </c>
      <c r="F235">
        <v>11.99</v>
      </c>
      <c r="G235" t="s">
        <v>5</v>
      </c>
      <c r="I235">
        <f>YEAR(tData[[#This Row],[datum]])</f>
        <v>2012</v>
      </c>
      <c r="J235" t="str">
        <f>"Q"&amp;QUOTIENT(MONTH(tData[[#This Row],[datum]])-1,3)+1</f>
        <v>Q2</v>
      </c>
    </row>
    <row r="236" spans="1:10" x14ac:dyDescent="0.25">
      <c r="A236" s="1">
        <v>41061</v>
      </c>
      <c r="B236">
        <v>1029</v>
      </c>
      <c r="E236" t="s">
        <v>15</v>
      </c>
      <c r="F236">
        <v>13.53</v>
      </c>
      <c r="G236" t="s">
        <v>9</v>
      </c>
      <c r="H236" t="s">
        <v>16</v>
      </c>
      <c r="I236">
        <f>YEAR(tData[[#This Row],[datum]])</f>
        <v>2012</v>
      </c>
      <c r="J236" t="str">
        <f>"Q"&amp;QUOTIENT(MONTH(tData[[#This Row],[datum]])-1,3)+1</f>
        <v>Q2</v>
      </c>
    </row>
    <row r="237" spans="1:10" x14ac:dyDescent="0.25">
      <c r="A237" s="1">
        <v>41061</v>
      </c>
      <c r="B237">
        <v>222</v>
      </c>
      <c r="E237" t="s">
        <v>13</v>
      </c>
      <c r="F237">
        <v>13.53</v>
      </c>
      <c r="G237" t="s">
        <v>9</v>
      </c>
      <c r="H237" t="s">
        <v>14</v>
      </c>
      <c r="I237">
        <f>YEAR(tData[[#This Row],[datum]])</f>
        <v>2012</v>
      </c>
      <c r="J237" t="str">
        <f>"Q"&amp;QUOTIENT(MONTH(tData[[#This Row],[datum]])-1,3)+1</f>
        <v>Q2</v>
      </c>
    </row>
    <row r="238" spans="1:10" x14ac:dyDescent="0.25">
      <c r="A238" s="1">
        <v>41061</v>
      </c>
      <c r="B238">
        <v>973</v>
      </c>
      <c r="E238" t="s">
        <v>11</v>
      </c>
      <c r="F238">
        <v>13.53</v>
      </c>
      <c r="G238" t="s">
        <v>9</v>
      </c>
      <c r="H238" t="s">
        <v>12</v>
      </c>
      <c r="I238">
        <f>YEAR(tData[[#This Row],[datum]])</f>
        <v>2012</v>
      </c>
      <c r="J238" t="str">
        <f>"Q"&amp;QUOTIENT(MONTH(tData[[#This Row],[datum]])-1,3)+1</f>
        <v>Q2</v>
      </c>
    </row>
    <row r="239" spans="1:10" x14ac:dyDescent="0.25">
      <c r="A239" s="1">
        <v>41061</v>
      </c>
      <c r="B239">
        <v>5905.08</v>
      </c>
      <c r="D239">
        <v>5905.08</v>
      </c>
      <c r="E239" t="s">
        <v>56</v>
      </c>
      <c r="F239">
        <v>13.53</v>
      </c>
      <c r="G239" t="s">
        <v>9</v>
      </c>
      <c r="H239" t="s">
        <v>17</v>
      </c>
      <c r="I239">
        <f>YEAR(tData[[#This Row],[datum]])</f>
        <v>2012</v>
      </c>
      <c r="J239" t="str">
        <f>"Q"&amp;QUOTIENT(MONTH(tData[[#This Row],[datum]])-1,3)+1</f>
        <v>Q2</v>
      </c>
    </row>
    <row r="240" spans="1:10" x14ac:dyDescent="0.25">
      <c r="A240" s="1">
        <v>41061</v>
      </c>
      <c r="B240">
        <v>840</v>
      </c>
      <c r="E240" t="s">
        <v>8</v>
      </c>
      <c r="F240">
        <v>13.53</v>
      </c>
      <c r="G240" t="s">
        <v>9</v>
      </c>
      <c r="H240" t="s">
        <v>10</v>
      </c>
      <c r="I240">
        <f>YEAR(tData[[#This Row],[datum]])</f>
        <v>2012</v>
      </c>
      <c r="J240" t="str">
        <f>"Q"&amp;QUOTIENT(MONTH(tData[[#This Row],[datum]])-1,3)+1</f>
        <v>Q2</v>
      </c>
    </row>
    <row r="241" spans="1:10" x14ac:dyDescent="0.25">
      <c r="A241" s="1">
        <v>41061</v>
      </c>
      <c r="E241" t="s">
        <v>5</v>
      </c>
      <c r="F241">
        <v>13.53</v>
      </c>
      <c r="G241" t="s">
        <v>5</v>
      </c>
      <c r="I241">
        <f>YEAR(tData[[#This Row],[datum]])</f>
        <v>2012</v>
      </c>
      <c r="J241" t="str">
        <f>"Q"&amp;QUOTIENT(MONTH(tData[[#This Row],[datum]])-1,3)+1</f>
        <v>Q2</v>
      </c>
    </row>
    <row r="242" spans="1:10" x14ac:dyDescent="0.25">
      <c r="A242" s="1">
        <v>41091</v>
      </c>
      <c r="B242">
        <v>1025</v>
      </c>
      <c r="E242" t="s">
        <v>15</v>
      </c>
      <c r="F242">
        <v>17.73</v>
      </c>
      <c r="G242" t="s">
        <v>9</v>
      </c>
      <c r="H242" t="s">
        <v>16</v>
      </c>
      <c r="I242">
        <f>YEAR(tData[[#This Row],[datum]])</f>
        <v>2012</v>
      </c>
      <c r="J242" t="str">
        <f>"Q"&amp;QUOTIENT(MONTH(tData[[#This Row],[datum]])-1,3)+1</f>
        <v>Q3</v>
      </c>
    </row>
    <row r="243" spans="1:10" x14ac:dyDescent="0.25">
      <c r="A243" s="1">
        <v>41091</v>
      </c>
      <c r="B243">
        <v>226</v>
      </c>
      <c r="E243" t="s">
        <v>13</v>
      </c>
      <c r="F243">
        <v>17.73</v>
      </c>
      <c r="G243" t="s">
        <v>9</v>
      </c>
      <c r="H243" t="s">
        <v>14</v>
      </c>
      <c r="I243">
        <f>YEAR(tData[[#This Row],[datum]])</f>
        <v>2012</v>
      </c>
      <c r="J243" t="str">
        <f>"Q"&amp;QUOTIENT(MONTH(tData[[#This Row],[datum]])-1,3)+1</f>
        <v>Q3</v>
      </c>
    </row>
    <row r="244" spans="1:10" x14ac:dyDescent="0.25">
      <c r="A244" s="1">
        <v>41091</v>
      </c>
      <c r="B244">
        <v>762</v>
      </c>
      <c r="E244" t="s">
        <v>11</v>
      </c>
      <c r="F244">
        <v>17.73</v>
      </c>
      <c r="G244" t="s">
        <v>9</v>
      </c>
      <c r="H244" t="s">
        <v>12</v>
      </c>
      <c r="I244">
        <f>YEAR(tData[[#This Row],[datum]])</f>
        <v>2012</v>
      </c>
      <c r="J244" t="str">
        <f>"Q"&amp;QUOTIENT(MONTH(tData[[#This Row],[datum]])-1,3)+1</f>
        <v>Q3</v>
      </c>
    </row>
    <row r="245" spans="1:10" x14ac:dyDescent="0.25">
      <c r="A245" s="1">
        <v>41091</v>
      </c>
      <c r="B245">
        <v>1536.24</v>
      </c>
      <c r="D245">
        <v>1536.24</v>
      </c>
      <c r="E245" t="s">
        <v>56</v>
      </c>
      <c r="F245">
        <v>17.73</v>
      </c>
      <c r="G245" t="s">
        <v>9</v>
      </c>
      <c r="H245" t="s">
        <v>17</v>
      </c>
      <c r="I245">
        <f>YEAR(tData[[#This Row],[datum]])</f>
        <v>2012</v>
      </c>
      <c r="J245" t="str">
        <f>"Q"&amp;QUOTIENT(MONTH(tData[[#This Row],[datum]])-1,3)+1</f>
        <v>Q3</v>
      </c>
    </row>
    <row r="246" spans="1:10" x14ac:dyDescent="0.25">
      <c r="A246" s="1">
        <v>41091</v>
      </c>
      <c r="B246">
        <v>846</v>
      </c>
      <c r="E246" t="s">
        <v>8</v>
      </c>
      <c r="F246">
        <v>17.73</v>
      </c>
      <c r="G246" t="s">
        <v>9</v>
      </c>
      <c r="H246" t="s">
        <v>10</v>
      </c>
      <c r="I246">
        <f>YEAR(tData[[#This Row],[datum]])</f>
        <v>2012</v>
      </c>
      <c r="J246" t="str">
        <f>"Q"&amp;QUOTIENT(MONTH(tData[[#This Row],[datum]])-1,3)+1</f>
        <v>Q3</v>
      </c>
    </row>
    <row r="247" spans="1:10" x14ac:dyDescent="0.25">
      <c r="A247" s="1">
        <v>41091</v>
      </c>
      <c r="E247" t="s">
        <v>5</v>
      </c>
      <c r="F247">
        <v>17.73</v>
      </c>
      <c r="G247" t="s">
        <v>5</v>
      </c>
      <c r="I247">
        <f>YEAR(tData[[#This Row],[datum]])</f>
        <v>2012</v>
      </c>
      <c r="J247" t="str">
        <f>"Q"&amp;QUOTIENT(MONTH(tData[[#This Row],[datum]])-1,3)+1</f>
        <v>Q3</v>
      </c>
    </row>
    <row r="248" spans="1:10" x14ac:dyDescent="0.25">
      <c r="A248" s="1">
        <v>41122</v>
      </c>
      <c r="B248">
        <v>1144</v>
      </c>
      <c r="E248" t="s">
        <v>15</v>
      </c>
      <c r="F248">
        <v>16.68</v>
      </c>
      <c r="G248" t="s">
        <v>9</v>
      </c>
      <c r="H248" t="s">
        <v>16</v>
      </c>
      <c r="I248">
        <f>YEAR(tData[[#This Row],[datum]])</f>
        <v>2012</v>
      </c>
      <c r="J248" t="str">
        <f>"Q"&amp;QUOTIENT(MONTH(tData[[#This Row],[datum]])-1,3)+1</f>
        <v>Q3</v>
      </c>
    </row>
    <row r="249" spans="1:10" x14ac:dyDescent="0.25">
      <c r="A249" s="1">
        <v>41122</v>
      </c>
      <c r="B249">
        <v>250</v>
      </c>
      <c r="E249" t="s">
        <v>13</v>
      </c>
      <c r="F249">
        <v>16.68</v>
      </c>
      <c r="G249" t="s">
        <v>9</v>
      </c>
      <c r="H249" t="s">
        <v>14</v>
      </c>
      <c r="I249">
        <f>YEAR(tData[[#This Row],[datum]])</f>
        <v>2012</v>
      </c>
      <c r="J249" t="str">
        <f>"Q"&amp;QUOTIENT(MONTH(tData[[#This Row],[datum]])-1,3)+1</f>
        <v>Q3</v>
      </c>
    </row>
    <row r="250" spans="1:10" x14ac:dyDescent="0.25">
      <c r="A250" s="1">
        <v>41122</v>
      </c>
      <c r="B250">
        <v>911</v>
      </c>
      <c r="E250" t="s">
        <v>11</v>
      </c>
      <c r="F250">
        <v>16.68</v>
      </c>
      <c r="G250" t="s">
        <v>9</v>
      </c>
      <c r="H250" t="s">
        <v>12</v>
      </c>
      <c r="I250">
        <f>YEAR(tData[[#This Row],[datum]])</f>
        <v>2012</v>
      </c>
      <c r="J250" t="str">
        <f>"Q"&amp;QUOTIENT(MONTH(tData[[#This Row],[datum]])-1,3)+1</f>
        <v>Q3</v>
      </c>
    </row>
    <row r="251" spans="1:10" x14ac:dyDescent="0.25">
      <c r="A251" s="1">
        <v>41122</v>
      </c>
      <c r="B251">
        <v>1041.6600000000001</v>
      </c>
      <c r="D251">
        <v>1041.6600000000001</v>
      </c>
      <c r="E251" t="s">
        <v>56</v>
      </c>
      <c r="F251">
        <v>16.68</v>
      </c>
      <c r="G251" t="s">
        <v>9</v>
      </c>
      <c r="H251" t="s">
        <v>17</v>
      </c>
      <c r="I251">
        <f>YEAR(tData[[#This Row],[datum]])</f>
        <v>2012</v>
      </c>
      <c r="J251" t="str">
        <f>"Q"&amp;QUOTIENT(MONTH(tData[[#This Row],[datum]])-1,3)+1</f>
        <v>Q3</v>
      </c>
    </row>
    <row r="252" spans="1:10" x14ac:dyDescent="0.25">
      <c r="A252" s="1">
        <v>41122</v>
      </c>
      <c r="B252">
        <v>870</v>
      </c>
      <c r="E252" t="s">
        <v>8</v>
      </c>
      <c r="F252">
        <v>16.68</v>
      </c>
      <c r="G252" t="s">
        <v>9</v>
      </c>
      <c r="H252" t="s">
        <v>10</v>
      </c>
      <c r="I252">
        <f>YEAR(tData[[#This Row],[datum]])</f>
        <v>2012</v>
      </c>
      <c r="J252" t="str">
        <f>"Q"&amp;QUOTIENT(MONTH(tData[[#This Row],[datum]])-1,3)+1</f>
        <v>Q3</v>
      </c>
    </row>
    <row r="253" spans="1:10" x14ac:dyDescent="0.25">
      <c r="A253" s="1">
        <v>41122</v>
      </c>
      <c r="E253" t="s">
        <v>5</v>
      </c>
      <c r="F253">
        <v>16.68</v>
      </c>
      <c r="G253" t="s">
        <v>5</v>
      </c>
      <c r="I253">
        <f>YEAR(tData[[#This Row],[datum]])</f>
        <v>2012</v>
      </c>
      <c r="J253" t="str">
        <f>"Q"&amp;QUOTIENT(MONTH(tData[[#This Row],[datum]])-1,3)+1</f>
        <v>Q3</v>
      </c>
    </row>
    <row r="254" spans="1:10" x14ac:dyDescent="0.25">
      <c r="A254" s="1">
        <v>41153</v>
      </c>
      <c r="B254">
        <v>1191</v>
      </c>
      <c r="E254" t="s">
        <v>15</v>
      </c>
      <c r="F254">
        <v>12.19</v>
      </c>
      <c r="G254" t="s">
        <v>9</v>
      </c>
      <c r="H254" t="s">
        <v>16</v>
      </c>
      <c r="I254">
        <f>YEAR(tData[[#This Row],[datum]])</f>
        <v>2012</v>
      </c>
      <c r="J254" t="str">
        <f>"Q"&amp;QUOTIENT(MONTH(tData[[#This Row],[datum]])-1,3)+1</f>
        <v>Q3</v>
      </c>
    </row>
    <row r="255" spans="1:10" x14ac:dyDescent="0.25">
      <c r="A255" s="1">
        <v>41153</v>
      </c>
      <c r="B255">
        <v>270</v>
      </c>
      <c r="E255" t="s">
        <v>13</v>
      </c>
      <c r="F255">
        <v>12.19</v>
      </c>
      <c r="G255" t="s">
        <v>9</v>
      </c>
      <c r="H255" t="s">
        <v>14</v>
      </c>
      <c r="I255">
        <f>YEAR(tData[[#This Row],[datum]])</f>
        <v>2012</v>
      </c>
      <c r="J255" t="str">
        <f>"Q"&amp;QUOTIENT(MONTH(tData[[#This Row],[datum]])-1,3)+1</f>
        <v>Q3</v>
      </c>
    </row>
    <row r="256" spans="1:10" x14ac:dyDescent="0.25">
      <c r="A256" s="1">
        <v>41153</v>
      </c>
      <c r="B256">
        <v>1006</v>
      </c>
      <c r="E256" t="s">
        <v>11</v>
      </c>
      <c r="F256">
        <v>12.19</v>
      </c>
      <c r="G256" t="s">
        <v>9</v>
      </c>
      <c r="H256" t="s">
        <v>12</v>
      </c>
      <c r="I256">
        <f>YEAR(tData[[#This Row],[datum]])</f>
        <v>2012</v>
      </c>
      <c r="J256" t="str">
        <f>"Q"&amp;QUOTIENT(MONTH(tData[[#This Row],[datum]])-1,3)+1</f>
        <v>Q3</v>
      </c>
    </row>
    <row r="257" spans="1:10" x14ac:dyDescent="0.25">
      <c r="A257" s="1">
        <v>41153</v>
      </c>
      <c r="B257">
        <v>710.88</v>
      </c>
      <c r="D257">
        <v>710.88</v>
      </c>
      <c r="E257" t="s">
        <v>56</v>
      </c>
      <c r="F257">
        <v>12.19</v>
      </c>
      <c r="G257" t="s">
        <v>9</v>
      </c>
      <c r="H257" t="s">
        <v>17</v>
      </c>
      <c r="I257">
        <f>YEAR(tData[[#This Row],[datum]])</f>
        <v>2012</v>
      </c>
      <c r="J257" t="str">
        <f>"Q"&amp;QUOTIENT(MONTH(tData[[#This Row],[datum]])-1,3)+1</f>
        <v>Q3</v>
      </c>
    </row>
    <row r="258" spans="1:10" x14ac:dyDescent="0.25">
      <c r="A258" s="1">
        <v>41153</v>
      </c>
      <c r="B258">
        <v>990</v>
      </c>
      <c r="E258" t="s">
        <v>8</v>
      </c>
      <c r="F258">
        <v>12.19</v>
      </c>
      <c r="G258" t="s">
        <v>9</v>
      </c>
      <c r="H258" t="s">
        <v>10</v>
      </c>
      <c r="I258">
        <f>YEAR(tData[[#This Row],[datum]])</f>
        <v>2012</v>
      </c>
      <c r="J258" t="str">
        <f>"Q"&amp;QUOTIENT(MONTH(tData[[#This Row],[datum]])-1,3)+1</f>
        <v>Q3</v>
      </c>
    </row>
    <row r="259" spans="1:10" x14ac:dyDescent="0.25">
      <c r="A259" s="1">
        <v>41153</v>
      </c>
      <c r="E259" t="s">
        <v>5</v>
      </c>
      <c r="F259">
        <v>12.19</v>
      </c>
      <c r="G259" t="s">
        <v>5</v>
      </c>
      <c r="I259">
        <f>YEAR(tData[[#This Row],[datum]])</f>
        <v>2012</v>
      </c>
      <c r="J259" t="str">
        <f>"Q"&amp;QUOTIENT(MONTH(tData[[#This Row],[datum]])-1,3)+1</f>
        <v>Q3</v>
      </c>
    </row>
    <row r="260" spans="1:10" x14ac:dyDescent="0.25">
      <c r="A260" s="1">
        <v>41183</v>
      </c>
      <c r="B260">
        <v>1299</v>
      </c>
      <c r="E260" t="s">
        <v>15</v>
      </c>
      <c r="F260">
        <v>6.75</v>
      </c>
      <c r="G260" t="s">
        <v>9</v>
      </c>
      <c r="H260" t="s">
        <v>16</v>
      </c>
      <c r="I260">
        <f>YEAR(tData[[#This Row],[datum]])</f>
        <v>2012</v>
      </c>
      <c r="J260" t="str">
        <f>"Q"&amp;QUOTIENT(MONTH(tData[[#This Row],[datum]])-1,3)+1</f>
        <v>Q4</v>
      </c>
    </row>
    <row r="261" spans="1:10" x14ac:dyDescent="0.25">
      <c r="A261" s="1">
        <v>41183</v>
      </c>
      <c r="B261">
        <v>297</v>
      </c>
      <c r="E261" t="s">
        <v>13</v>
      </c>
      <c r="F261">
        <v>6.75</v>
      </c>
      <c r="G261" t="s">
        <v>9</v>
      </c>
      <c r="H261" t="s">
        <v>14</v>
      </c>
      <c r="I261">
        <f>YEAR(tData[[#This Row],[datum]])</f>
        <v>2012</v>
      </c>
      <c r="J261" t="str">
        <f>"Q"&amp;QUOTIENT(MONTH(tData[[#This Row],[datum]])-1,3)+1</f>
        <v>Q4</v>
      </c>
    </row>
    <row r="262" spans="1:10" x14ac:dyDescent="0.25">
      <c r="A262" s="1">
        <v>41183</v>
      </c>
      <c r="B262">
        <v>1055</v>
      </c>
      <c r="E262" t="s">
        <v>11</v>
      </c>
      <c r="F262">
        <v>6.75</v>
      </c>
      <c r="G262" t="s">
        <v>9</v>
      </c>
      <c r="H262" t="s">
        <v>12</v>
      </c>
      <c r="I262">
        <f>YEAR(tData[[#This Row],[datum]])</f>
        <v>2012</v>
      </c>
      <c r="J262" t="str">
        <f>"Q"&amp;QUOTIENT(MONTH(tData[[#This Row],[datum]])-1,3)+1</f>
        <v>Q4</v>
      </c>
    </row>
    <row r="263" spans="1:10" x14ac:dyDescent="0.25">
      <c r="A263" s="1">
        <v>41183</v>
      </c>
      <c r="B263">
        <v>3575.88</v>
      </c>
      <c r="D263">
        <v>3575.88</v>
      </c>
      <c r="E263" t="s">
        <v>56</v>
      </c>
      <c r="F263">
        <v>6.75</v>
      </c>
      <c r="G263" t="s">
        <v>9</v>
      </c>
      <c r="H263" t="s">
        <v>17</v>
      </c>
      <c r="I263">
        <f>YEAR(tData[[#This Row],[datum]])</f>
        <v>2012</v>
      </c>
      <c r="J263" t="str">
        <f>"Q"&amp;QUOTIENT(MONTH(tData[[#This Row],[datum]])-1,3)+1</f>
        <v>Q4</v>
      </c>
    </row>
    <row r="264" spans="1:10" x14ac:dyDescent="0.25">
      <c r="A264" s="1">
        <v>41183</v>
      </c>
      <c r="B264">
        <v>1193</v>
      </c>
      <c r="E264" t="s">
        <v>8</v>
      </c>
      <c r="F264">
        <v>6.75</v>
      </c>
      <c r="G264" t="s">
        <v>9</v>
      </c>
      <c r="H264" t="s">
        <v>10</v>
      </c>
      <c r="I264">
        <f>YEAR(tData[[#This Row],[datum]])</f>
        <v>2012</v>
      </c>
      <c r="J264" t="str">
        <f>"Q"&amp;QUOTIENT(MONTH(tData[[#This Row],[datum]])-1,3)+1</f>
        <v>Q4</v>
      </c>
    </row>
    <row r="265" spans="1:10" x14ac:dyDescent="0.25">
      <c r="A265" s="1">
        <v>41183</v>
      </c>
      <c r="E265" t="s">
        <v>5</v>
      </c>
      <c r="F265">
        <v>6.75</v>
      </c>
      <c r="G265" t="s">
        <v>5</v>
      </c>
      <c r="I265">
        <f>YEAR(tData[[#This Row],[datum]])</f>
        <v>2012</v>
      </c>
      <c r="J265" t="str">
        <f>"Q"&amp;QUOTIENT(MONTH(tData[[#This Row],[datum]])-1,3)+1</f>
        <v>Q4</v>
      </c>
    </row>
    <row r="266" spans="1:10" x14ac:dyDescent="0.25">
      <c r="A266" s="1">
        <v>41214</v>
      </c>
      <c r="B266">
        <v>1410</v>
      </c>
      <c r="E266" t="s">
        <v>15</v>
      </c>
      <c r="F266">
        <v>4.5599999999999996</v>
      </c>
      <c r="G266" t="s">
        <v>9</v>
      </c>
      <c r="H266" t="s">
        <v>16</v>
      </c>
      <c r="I266">
        <f>YEAR(tData[[#This Row],[datum]])</f>
        <v>2012</v>
      </c>
      <c r="J266" t="str">
        <f>"Q"&amp;QUOTIENT(MONTH(tData[[#This Row],[datum]])-1,3)+1</f>
        <v>Q4</v>
      </c>
    </row>
    <row r="267" spans="1:10" x14ac:dyDescent="0.25">
      <c r="A267" s="1">
        <v>41214</v>
      </c>
      <c r="B267">
        <v>305</v>
      </c>
      <c r="E267" t="s">
        <v>13</v>
      </c>
      <c r="F267">
        <v>4.5599999999999996</v>
      </c>
      <c r="G267" t="s">
        <v>9</v>
      </c>
      <c r="H267" t="s">
        <v>14</v>
      </c>
      <c r="I267">
        <f>YEAR(tData[[#This Row],[datum]])</f>
        <v>2012</v>
      </c>
      <c r="J267" t="str">
        <f>"Q"&amp;QUOTIENT(MONTH(tData[[#This Row],[datum]])-1,3)+1</f>
        <v>Q4</v>
      </c>
    </row>
    <row r="268" spans="1:10" x14ac:dyDescent="0.25">
      <c r="A268" s="1">
        <v>41214</v>
      </c>
      <c r="B268">
        <v>976</v>
      </c>
      <c r="E268" t="s">
        <v>11</v>
      </c>
      <c r="F268">
        <v>4.5599999999999996</v>
      </c>
      <c r="G268" t="s">
        <v>9</v>
      </c>
      <c r="H268" t="s">
        <v>12</v>
      </c>
      <c r="I268">
        <f>YEAR(tData[[#This Row],[datum]])</f>
        <v>2012</v>
      </c>
      <c r="J268" t="str">
        <f>"Q"&amp;QUOTIENT(MONTH(tData[[#This Row],[datum]])-1,3)+1</f>
        <v>Q4</v>
      </c>
    </row>
    <row r="269" spans="1:10" x14ac:dyDescent="0.25">
      <c r="A269" s="1">
        <v>41214</v>
      </c>
      <c r="B269">
        <v>11269.08</v>
      </c>
      <c r="C269">
        <v>6156.3</v>
      </c>
      <c r="D269">
        <v>5112.78</v>
      </c>
      <c r="E269" t="s">
        <v>56</v>
      </c>
      <c r="F269">
        <v>4.5599999999999996</v>
      </c>
      <c r="G269" t="s">
        <v>9</v>
      </c>
      <c r="H269" t="s">
        <v>17</v>
      </c>
      <c r="I269">
        <f>YEAR(tData[[#This Row],[datum]])</f>
        <v>2012</v>
      </c>
      <c r="J269" t="str">
        <f>"Q"&amp;QUOTIENT(MONTH(tData[[#This Row],[datum]])-1,3)+1</f>
        <v>Q4</v>
      </c>
    </row>
    <row r="270" spans="1:10" x14ac:dyDescent="0.25">
      <c r="A270" s="1">
        <v>41214</v>
      </c>
      <c r="B270">
        <v>954</v>
      </c>
      <c r="E270" t="s">
        <v>8</v>
      </c>
      <c r="F270">
        <v>4.5599999999999996</v>
      </c>
      <c r="G270" t="s">
        <v>9</v>
      </c>
      <c r="H270" t="s">
        <v>10</v>
      </c>
      <c r="I270">
        <f>YEAR(tData[[#This Row],[datum]])</f>
        <v>2012</v>
      </c>
      <c r="J270" t="str">
        <f>"Q"&amp;QUOTIENT(MONTH(tData[[#This Row],[datum]])-1,3)+1</f>
        <v>Q4</v>
      </c>
    </row>
    <row r="271" spans="1:10" x14ac:dyDescent="0.25">
      <c r="A271" s="1">
        <v>41214</v>
      </c>
      <c r="E271" t="s">
        <v>5</v>
      </c>
      <c r="F271">
        <v>4.5599999999999996</v>
      </c>
      <c r="G271" t="s">
        <v>5</v>
      </c>
      <c r="I271">
        <f>YEAR(tData[[#This Row],[datum]])</f>
        <v>2012</v>
      </c>
      <c r="J271" t="str">
        <f>"Q"&amp;QUOTIENT(MONTH(tData[[#This Row],[datum]])-1,3)+1</f>
        <v>Q4</v>
      </c>
    </row>
    <row r="272" spans="1:10" x14ac:dyDescent="0.25">
      <c r="A272" s="1">
        <v>41244</v>
      </c>
      <c r="B272">
        <v>1560</v>
      </c>
      <c r="E272" t="s">
        <v>15</v>
      </c>
      <c r="F272">
        <v>-2.99</v>
      </c>
      <c r="G272" t="s">
        <v>9</v>
      </c>
      <c r="H272" t="s">
        <v>16</v>
      </c>
      <c r="I272">
        <f>YEAR(tData[[#This Row],[datum]])</f>
        <v>2012</v>
      </c>
      <c r="J272" t="str">
        <f>"Q"&amp;QUOTIENT(MONTH(tData[[#This Row],[datum]])-1,3)+1</f>
        <v>Q4</v>
      </c>
    </row>
    <row r="273" spans="1:10" x14ac:dyDescent="0.25">
      <c r="A273" s="1">
        <v>41244</v>
      </c>
      <c r="B273">
        <v>353</v>
      </c>
      <c r="E273" t="s">
        <v>13</v>
      </c>
      <c r="F273">
        <v>-2.99</v>
      </c>
      <c r="G273" t="s">
        <v>9</v>
      </c>
      <c r="H273" t="s">
        <v>14</v>
      </c>
      <c r="I273">
        <f>YEAR(tData[[#This Row],[datum]])</f>
        <v>2012</v>
      </c>
      <c r="J273" t="str">
        <f>"Q"&amp;QUOTIENT(MONTH(tData[[#This Row],[datum]])-1,3)+1</f>
        <v>Q4</v>
      </c>
    </row>
    <row r="274" spans="1:10" x14ac:dyDescent="0.25">
      <c r="A274" s="1">
        <v>41244</v>
      </c>
      <c r="B274">
        <v>1107</v>
      </c>
      <c r="E274" t="s">
        <v>11</v>
      </c>
      <c r="F274">
        <v>-2.99</v>
      </c>
      <c r="G274" t="s">
        <v>9</v>
      </c>
      <c r="H274" t="s">
        <v>12</v>
      </c>
      <c r="I274">
        <f>YEAR(tData[[#This Row],[datum]])</f>
        <v>2012</v>
      </c>
      <c r="J274" t="str">
        <f>"Q"&amp;QUOTIENT(MONTH(tData[[#This Row],[datum]])-1,3)+1</f>
        <v>Q4</v>
      </c>
    </row>
    <row r="275" spans="1:10" x14ac:dyDescent="0.25">
      <c r="A275" s="1">
        <v>41244</v>
      </c>
      <c r="B275">
        <v>11313.42</v>
      </c>
      <c r="C275">
        <v>4196.28</v>
      </c>
      <c r="D275">
        <v>7117.14</v>
      </c>
      <c r="E275" t="s">
        <v>56</v>
      </c>
      <c r="F275">
        <v>-2.99</v>
      </c>
      <c r="G275" t="s">
        <v>9</v>
      </c>
      <c r="H275" t="s">
        <v>17</v>
      </c>
      <c r="I275">
        <f>YEAR(tData[[#This Row],[datum]])</f>
        <v>2012</v>
      </c>
      <c r="J275" t="str">
        <f>"Q"&amp;QUOTIENT(MONTH(tData[[#This Row],[datum]])-1,3)+1</f>
        <v>Q4</v>
      </c>
    </row>
    <row r="276" spans="1:10" x14ac:dyDescent="0.25">
      <c r="A276" s="1">
        <v>41244</v>
      </c>
      <c r="B276">
        <v>1138</v>
      </c>
      <c r="E276" t="s">
        <v>8</v>
      </c>
      <c r="F276">
        <v>-2.99</v>
      </c>
      <c r="G276" t="s">
        <v>9</v>
      </c>
      <c r="H276" t="s">
        <v>10</v>
      </c>
      <c r="I276">
        <f>YEAR(tData[[#This Row],[datum]])</f>
        <v>2012</v>
      </c>
      <c r="J276" t="str">
        <f>"Q"&amp;QUOTIENT(MONTH(tData[[#This Row],[datum]])-1,3)+1</f>
        <v>Q4</v>
      </c>
    </row>
    <row r="277" spans="1:10" x14ac:dyDescent="0.25">
      <c r="A277" s="1">
        <v>41244</v>
      </c>
      <c r="E277" t="s">
        <v>5</v>
      </c>
      <c r="F277">
        <v>-2.99</v>
      </c>
      <c r="G277" t="s">
        <v>5</v>
      </c>
      <c r="I277">
        <f>YEAR(tData[[#This Row],[datum]])</f>
        <v>2012</v>
      </c>
      <c r="J277" t="str">
        <f>"Q"&amp;QUOTIENT(MONTH(tData[[#This Row],[datum]])-1,3)+1</f>
        <v>Q4</v>
      </c>
    </row>
    <row r="278" spans="1:10" x14ac:dyDescent="0.25">
      <c r="A278" s="1">
        <v>41275</v>
      </c>
      <c r="B278">
        <v>1480</v>
      </c>
      <c r="E278" t="s">
        <v>15</v>
      </c>
      <c r="F278">
        <v>-3.33</v>
      </c>
      <c r="G278" t="s">
        <v>9</v>
      </c>
      <c r="H278" t="s">
        <v>16</v>
      </c>
      <c r="I278">
        <f>YEAR(tData[[#This Row],[datum]])</f>
        <v>2013</v>
      </c>
      <c r="J278" t="str">
        <f>"Q"&amp;QUOTIENT(MONTH(tData[[#This Row],[datum]])-1,3)+1</f>
        <v>Q1</v>
      </c>
    </row>
    <row r="279" spans="1:10" x14ac:dyDescent="0.25">
      <c r="A279" s="1">
        <v>41275</v>
      </c>
      <c r="B279">
        <v>362</v>
      </c>
      <c r="E279" t="s">
        <v>13</v>
      </c>
      <c r="F279">
        <v>-3.33</v>
      </c>
      <c r="G279" t="s">
        <v>9</v>
      </c>
      <c r="H279" t="s">
        <v>14</v>
      </c>
      <c r="I279">
        <f>YEAR(tData[[#This Row],[datum]])</f>
        <v>2013</v>
      </c>
      <c r="J279" t="str">
        <f>"Q"&amp;QUOTIENT(MONTH(tData[[#This Row],[datum]])-1,3)+1</f>
        <v>Q1</v>
      </c>
    </row>
    <row r="280" spans="1:10" x14ac:dyDescent="0.25">
      <c r="A280" s="1">
        <v>41275</v>
      </c>
      <c r="B280">
        <v>1237</v>
      </c>
      <c r="E280" t="s">
        <v>11</v>
      </c>
      <c r="F280">
        <v>-3.33</v>
      </c>
      <c r="G280" t="s">
        <v>9</v>
      </c>
      <c r="H280" t="s">
        <v>12</v>
      </c>
      <c r="I280">
        <f>YEAR(tData[[#This Row],[datum]])</f>
        <v>2013</v>
      </c>
      <c r="J280" t="str">
        <f>"Q"&amp;QUOTIENT(MONTH(tData[[#This Row],[datum]])-1,3)+1</f>
        <v>Q1</v>
      </c>
    </row>
    <row r="281" spans="1:10" x14ac:dyDescent="0.25">
      <c r="A281" s="1">
        <v>41275</v>
      </c>
      <c r="B281">
        <v>11142.84</v>
      </c>
      <c r="C281">
        <v>5696.16</v>
      </c>
      <c r="D281">
        <v>5446.68</v>
      </c>
      <c r="E281" t="s">
        <v>56</v>
      </c>
      <c r="F281">
        <v>-3.33</v>
      </c>
      <c r="G281" t="s">
        <v>9</v>
      </c>
      <c r="H281" t="s">
        <v>17</v>
      </c>
      <c r="I281">
        <f>YEAR(tData[[#This Row],[datum]])</f>
        <v>2013</v>
      </c>
      <c r="J281" t="str">
        <f>"Q"&amp;QUOTIENT(MONTH(tData[[#This Row],[datum]])-1,3)+1</f>
        <v>Q1</v>
      </c>
    </row>
    <row r="282" spans="1:10" x14ac:dyDescent="0.25">
      <c r="A282" s="1">
        <v>41275</v>
      </c>
      <c r="B282">
        <v>1131</v>
      </c>
      <c r="E282" t="s">
        <v>8</v>
      </c>
      <c r="F282">
        <v>-3.33</v>
      </c>
      <c r="G282" t="s">
        <v>9</v>
      </c>
      <c r="H282" t="s">
        <v>10</v>
      </c>
      <c r="I282">
        <f>YEAR(tData[[#This Row],[datum]])</f>
        <v>2013</v>
      </c>
      <c r="J282" t="str">
        <f>"Q"&amp;QUOTIENT(MONTH(tData[[#This Row],[datum]])-1,3)+1</f>
        <v>Q1</v>
      </c>
    </row>
    <row r="283" spans="1:10" x14ac:dyDescent="0.25">
      <c r="A283" s="1">
        <v>41275</v>
      </c>
      <c r="E283" t="s">
        <v>5</v>
      </c>
      <c r="F283">
        <v>-3.33</v>
      </c>
      <c r="G283" t="s">
        <v>5</v>
      </c>
      <c r="I283">
        <f>YEAR(tData[[#This Row],[datum]])</f>
        <v>2013</v>
      </c>
      <c r="J283" t="str">
        <f>"Q"&amp;QUOTIENT(MONTH(tData[[#This Row],[datum]])-1,3)+1</f>
        <v>Q1</v>
      </c>
    </row>
    <row r="284" spans="1:10" x14ac:dyDescent="0.25">
      <c r="A284" s="1">
        <v>41306</v>
      </c>
      <c r="B284">
        <v>1315</v>
      </c>
      <c r="E284" t="s">
        <v>15</v>
      </c>
      <c r="F284">
        <v>-1.26</v>
      </c>
      <c r="G284" t="s">
        <v>9</v>
      </c>
      <c r="H284" t="s">
        <v>16</v>
      </c>
      <c r="I284">
        <f>YEAR(tData[[#This Row],[datum]])</f>
        <v>2013</v>
      </c>
      <c r="J284" t="str">
        <f>"Q"&amp;QUOTIENT(MONTH(tData[[#This Row],[datum]])-1,3)+1</f>
        <v>Q1</v>
      </c>
    </row>
    <row r="285" spans="1:10" x14ac:dyDescent="0.25">
      <c r="A285" s="1">
        <v>41306</v>
      </c>
      <c r="B285">
        <v>316</v>
      </c>
      <c r="E285" t="s">
        <v>13</v>
      </c>
      <c r="F285">
        <v>-1.26</v>
      </c>
      <c r="G285" t="s">
        <v>9</v>
      </c>
      <c r="H285" t="s">
        <v>14</v>
      </c>
      <c r="I285">
        <f>YEAR(tData[[#This Row],[datum]])</f>
        <v>2013</v>
      </c>
      <c r="J285" t="str">
        <f>"Q"&amp;QUOTIENT(MONTH(tData[[#This Row],[datum]])-1,3)+1</f>
        <v>Q1</v>
      </c>
    </row>
    <row r="286" spans="1:10" x14ac:dyDescent="0.25">
      <c r="A286" s="1">
        <v>41306</v>
      </c>
      <c r="B286">
        <v>999</v>
      </c>
      <c r="E286" t="s">
        <v>11</v>
      </c>
      <c r="F286">
        <v>-1.26</v>
      </c>
      <c r="G286" t="s">
        <v>9</v>
      </c>
      <c r="H286" t="s">
        <v>12</v>
      </c>
      <c r="I286">
        <f>YEAR(tData[[#This Row],[datum]])</f>
        <v>2013</v>
      </c>
      <c r="J286" t="str">
        <f>"Q"&amp;QUOTIENT(MONTH(tData[[#This Row],[datum]])-1,3)+1</f>
        <v>Q1</v>
      </c>
    </row>
    <row r="287" spans="1:10" x14ac:dyDescent="0.25">
      <c r="A287" s="1">
        <v>41306</v>
      </c>
      <c r="B287">
        <v>15045.48</v>
      </c>
      <c r="C287">
        <v>6742.02</v>
      </c>
      <c r="D287">
        <v>8303.4599999999991</v>
      </c>
      <c r="E287" t="s">
        <v>56</v>
      </c>
      <c r="F287">
        <v>-1.26</v>
      </c>
      <c r="G287" t="s">
        <v>9</v>
      </c>
      <c r="H287" t="s">
        <v>17</v>
      </c>
      <c r="I287">
        <f>YEAR(tData[[#This Row],[datum]])</f>
        <v>2013</v>
      </c>
      <c r="J287" t="str">
        <f>"Q"&amp;QUOTIENT(MONTH(tData[[#This Row],[datum]])-1,3)+1</f>
        <v>Q1</v>
      </c>
    </row>
    <row r="288" spans="1:10" x14ac:dyDescent="0.25">
      <c r="A288" s="1">
        <v>41306</v>
      </c>
      <c r="B288">
        <v>1080</v>
      </c>
      <c r="E288" t="s">
        <v>8</v>
      </c>
      <c r="F288">
        <v>-1.26</v>
      </c>
      <c r="G288" t="s">
        <v>9</v>
      </c>
      <c r="H288" t="s">
        <v>10</v>
      </c>
      <c r="I288">
        <f>YEAR(tData[[#This Row],[datum]])</f>
        <v>2013</v>
      </c>
      <c r="J288" t="str">
        <f>"Q"&amp;QUOTIENT(MONTH(tData[[#This Row],[datum]])-1,3)+1</f>
        <v>Q1</v>
      </c>
    </row>
    <row r="289" spans="1:10" x14ac:dyDescent="0.25">
      <c r="A289" s="1">
        <v>41306</v>
      </c>
      <c r="E289" t="s">
        <v>5</v>
      </c>
      <c r="F289">
        <v>-1.26</v>
      </c>
      <c r="G289" t="s">
        <v>5</v>
      </c>
      <c r="I289">
        <f>YEAR(tData[[#This Row],[datum]])</f>
        <v>2013</v>
      </c>
      <c r="J289" t="str">
        <f>"Q"&amp;QUOTIENT(MONTH(tData[[#This Row],[datum]])-1,3)+1</f>
        <v>Q1</v>
      </c>
    </row>
    <row r="290" spans="1:10" x14ac:dyDescent="0.25">
      <c r="A290" s="1">
        <v>41334</v>
      </c>
      <c r="B290">
        <v>1547</v>
      </c>
      <c r="E290" t="s">
        <v>15</v>
      </c>
      <c r="F290">
        <v>-2.36</v>
      </c>
      <c r="G290" t="s">
        <v>9</v>
      </c>
      <c r="H290" t="s">
        <v>16</v>
      </c>
      <c r="I290">
        <f>YEAR(tData[[#This Row],[datum]])</f>
        <v>2013</v>
      </c>
      <c r="J290" t="str">
        <f>"Q"&amp;QUOTIENT(MONTH(tData[[#This Row],[datum]])-1,3)+1</f>
        <v>Q1</v>
      </c>
    </row>
    <row r="291" spans="1:10" x14ac:dyDescent="0.25">
      <c r="A291" s="1">
        <v>41334</v>
      </c>
      <c r="B291">
        <v>311</v>
      </c>
      <c r="E291" t="s">
        <v>13</v>
      </c>
      <c r="F291">
        <v>-2.36</v>
      </c>
      <c r="G291" t="s">
        <v>9</v>
      </c>
      <c r="H291" t="s">
        <v>14</v>
      </c>
      <c r="I291">
        <f>YEAR(tData[[#This Row],[datum]])</f>
        <v>2013</v>
      </c>
      <c r="J291" t="str">
        <f>"Q"&amp;QUOTIENT(MONTH(tData[[#This Row],[datum]])-1,3)+1</f>
        <v>Q1</v>
      </c>
    </row>
    <row r="292" spans="1:10" x14ac:dyDescent="0.25">
      <c r="A292" s="1">
        <v>41334</v>
      </c>
      <c r="B292">
        <v>1157</v>
      </c>
      <c r="E292" t="s">
        <v>11</v>
      </c>
      <c r="F292">
        <v>-2.36</v>
      </c>
      <c r="G292" t="s">
        <v>9</v>
      </c>
      <c r="H292" t="s">
        <v>12</v>
      </c>
      <c r="I292">
        <f>YEAR(tData[[#This Row],[datum]])</f>
        <v>2013</v>
      </c>
      <c r="J292" t="str">
        <f>"Q"&amp;QUOTIENT(MONTH(tData[[#This Row],[datum]])-1,3)+1</f>
        <v>Q1</v>
      </c>
    </row>
    <row r="293" spans="1:10" x14ac:dyDescent="0.25">
      <c r="A293" s="1">
        <v>41334</v>
      </c>
      <c r="B293">
        <v>11774.28</v>
      </c>
      <c r="C293">
        <v>4739.28</v>
      </c>
      <c r="D293">
        <v>7035</v>
      </c>
      <c r="E293" t="s">
        <v>56</v>
      </c>
      <c r="F293">
        <v>-2.36</v>
      </c>
      <c r="G293" t="s">
        <v>9</v>
      </c>
      <c r="H293" t="s">
        <v>17</v>
      </c>
      <c r="I293">
        <f>YEAR(tData[[#This Row],[datum]])</f>
        <v>2013</v>
      </c>
      <c r="J293" t="str">
        <f>"Q"&amp;QUOTIENT(MONTH(tData[[#This Row],[datum]])-1,3)+1</f>
        <v>Q1</v>
      </c>
    </row>
    <row r="294" spans="1:10" x14ac:dyDescent="0.25">
      <c r="A294" s="1">
        <v>41334</v>
      </c>
      <c r="B294">
        <v>1095</v>
      </c>
      <c r="E294" t="s">
        <v>8</v>
      </c>
      <c r="F294">
        <v>-2.36</v>
      </c>
      <c r="G294" t="s">
        <v>9</v>
      </c>
      <c r="H294" t="s">
        <v>10</v>
      </c>
      <c r="I294">
        <f>YEAR(tData[[#This Row],[datum]])</f>
        <v>2013</v>
      </c>
      <c r="J294" t="str">
        <f>"Q"&amp;QUOTIENT(MONTH(tData[[#This Row],[datum]])-1,3)+1</f>
        <v>Q1</v>
      </c>
    </row>
    <row r="295" spans="1:10" x14ac:dyDescent="0.25">
      <c r="A295" s="1">
        <v>41334</v>
      </c>
      <c r="E295" t="s">
        <v>5</v>
      </c>
      <c r="F295">
        <v>-2.36</v>
      </c>
      <c r="G295" t="s">
        <v>5</v>
      </c>
      <c r="I295">
        <f>YEAR(tData[[#This Row],[datum]])</f>
        <v>2013</v>
      </c>
      <c r="J295" t="str">
        <f>"Q"&amp;QUOTIENT(MONTH(tData[[#This Row],[datum]])-1,3)+1</f>
        <v>Q1</v>
      </c>
    </row>
    <row r="296" spans="1:10" x14ac:dyDescent="0.25">
      <c r="A296" s="1">
        <v>41365</v>
      </c>
      <c r="B296">
        <v>1263</v>
      </c>
      <c r="E296" t="s">
        <v>15</v>
      </c>
      <c r="F296">
        <v>4.8099999999999996</v>
      </c>
      <c r="G296" t="s">
        <v>9</v>
      </c>
      <c r="H296" t="s">
        <v>16</v>
      </c>
      <c r="I296">
        <f>YEAR(tData[[#This Row],[datum]])</f>
        <v>2013</v>
      </c>
      <c r="J296" t="str">
        <f>"Q"&amp;QUOTIENT(MONTH(tData[[#This Row],[datum]])-1,3)+1</f>
        <v>Q2</v>
      </c>
    </row>
    <row r="297" spans="1:10" x14ac:dyDescent="0.25">
      <c r="A297" s="1">
        <v>41365</v>
      </c>
      <c r="B297">
        <v>290</v>
      </c>
      <c r="E297" t="s">
        <v>13</v>
      </c>
      <c r="F297">
        <v>4.8099999999999996</v>
      </c>
      <c r="G297" t="s">
        <v>9</v>
      </c>
      <c r="H297" t="s">
        <v>14</v>
      </c>
      <c r="I297">
        <f>YEAR(tData[[#This Row],[datum]])</f>
        <v>2013</v>
      </c>
      <c r="J297" t="str">
        <f>"Q"&amp;QUOTIENT(MONTH(tData[[#This Row],[datum]])-1,3)+1</f>
        <v>Q2</v>
      </c>
    </row>
    <row r="298" spans="1:10" x14ac:dyDescent="0.25">
      <c r="A298" s="1">
        <v>41365</v>
      </c>
      <c r="B298">
        <v>1077</v>
      </c>
      <c r="E298" t="s">
        <v>11</v>
      </c>
      <c r="F298">
        <v>4.8099999999999996</v>
      </c>
      <c r="G298" t="s">
        <v>9</v>
      </c>
      <c r="H298" t="s">
        <v>12</v>
      </c>
      <c r="I298">
        <f>YEAR(tData[[#This Row],[datum]])</f>
        <v>2013</v>
      </c>
      <c r="J298" t="str">
        <f>"Q"&amp;QUOTIENT(MONTH(tData[[#This Row],[datum]])-1,3)+1</f>
        <v>Q2</v>
      </c>
    </row>
    <row r="299" spans="1:10" x14ac:dyDescent="0.25">
      <c r="A299" s="1">
        <v>41365</v>
      </c>
      <c r="B299">
        <v>9335.4</v>
      </c>
      <c r="D299">
        <v>9335.4</v>
      </c>
      <c r="E299" t="s">
        <v>56</v>
      </c>
      <c r="F299">
        <v>4.8099999999999996</v>
      </c>
      <c r="G299" t="s">
        <v>9</v>
      </c>
      <c r="H299" t="s">
        <v>17</v>
      </c>
      <c r="I299">
        <f>YEAR(tData[[#This Row],[datum]])</f>
        <v>2013</v>
      </c>
      <c r="J299" t="str">
        <f>"Q"&amp;QUOTIENT(MONTH(tData[[#This Row],[datum]])-1,3)+1</f>
        <v>Q2</v>
      </c>
    </row>
    <row r="300" spans="1:10" x14ac:dyDescent="0.25">
      <c r="A300" s="1">
        <v>41365</v>
      </c>
      <c r="B300">
        <v>981</v>
      </c>
      <c r="E300" t="s">
        <v>8</v>
      </c>
      <c r="F300">
        <v>4.8099999999999996</v>
      </c>
      <c r="G300" t="s">
        <v>9</v>
      </c>
      <c r="H300" t="s">
        <v>10</v>
      </c>
      <c r="I300">
        <f>YEAR(tData[[#This Row],[datum]])</f>
        <v>2013</v>
      </c>
      <c r="J300" t="str">
        <f>"Q"&amp;QUOTIENT(MONTH(tData[[#This Row],[datum]])-1,3)+1</f>
        <v>Q2</v>
      </c>
    </row>
    <row r="301" spans="1:10" x14ac:dyDescent="0.25">
      <c r="A301" s="1">
        <v>41365</v>
      </c>
      <c r="E301" t="s">
        <v>5</v>
      </c>
      <c r="F301">
        <v>4.8099999999999996</v>
      </c>
      <c r="G301" t="s">
        <v>5</v>
      </c>
      <c r="I301">
        <f>YEAR(tData[[#This Row],[datum]])</f>
        <v>2013</v>
      </c>
      <c r="J301" t="str">
        <f>"Q"&amp;QUOTIENT(MONTH(tData[[#This Row],[datum]])-1,3)+1</f>
        <v>Q2</v>
      </c>
    </row>
    <row r="302" spans="1:10" x14ac:dyDescent="0.25">
      <c r="A302" s="1">
        <v>41395</v>
      </c>
      <c r="B302">
        <v>1259</v>
      </c>
      <c r="E302" t="s">
        <v>15</v>
      </c>
      <c r="F302">
        <v>12.98</v>
      </c>
      <c r="G302" t="s">
        <v>9</v>
      </c>
      <c r="H302" t="s">
        <v>16</v>
      </c>
      <c r="I302">
        <f>YEAR(tData[[#This Row],[datum]])</f>
        <v>2013</v>
      </c>
      <c r="J302" t="str">
        <f>"Q"&amp;QUOTIENT(MONTH(tData[[#This Row],[datum]])-1,3)+1</f>
        <v>Q2</v>
      </c>
    </row>
    <row r="303" spans="1:10" x14ac:dyDescent="0.25">
      <c r="A303" s="1">
        <v>41395</v>
      </c>
      <c r="B303">
        <v>281</v>
      </c>
      <c r="E303" t="s">
        <v>13</v>
      </c>
      <c r="F303">
        <v>12.98</v>
      </c>
      <c r="G303" t="s">
        <v>9</v>
      </c>
      <c r="H303" t="s">
        <v>14</v>
      </c>
      <c r="I303">
        <f>YEAR(tData[[#This Row],[datum]])</f>
        <v>2013</v>
      </c>
      <c r="J303" t="str">
        <f>"Q"&amp;QUOTIENT(MONTH(tData[[#This Row],[datum]])-1,3)+1</f>
        <v>Q2</v>
      </c>
    </row>
    <row r="304" spans="1:10" x14ac:dyDescent="0.25">
      <c r="A304" s="1">
        <v>41395</v>
      </c>
      <c r="B304">
        <v>1114</v>
      </c>
      <c r="E304" t="s">
        <v>11</v>
      </c>
      <c r="F304">
        <v>12.98</v>
      </c>
      <c r="G304" t="s">
        <v>9</v>
      </c>
      <c r="H304" t="s">
        <v>12</v>
      </c>
      <c r="I304">
        <f>YEAR(tData[[#This Row],[datum]])</f>
        <v>2013</v>
      </c>
      <c r="J304" t="str">
        <f>"Q"&amp;QUOTIENT(MONTH(tData[[#This Row],[datum]])-1,3)+1</f>
        <v>Q2</v>
      </c>
    </row>
    <row r="305" spans="1:10" x14ac:dyDescent="0.25">
      <c r="A305" s="1">
        <v>41395</v>
      </c>
      <c r="B305">
        <v>7245.96</v>
      </c>
      <c r="D305">
        <v>7245.96</v>
      </c>
      <c r="E305" t="s">
        <v>56</v>
      </c>
      <c r="F305">
        <v>12.98</v>
      </c>
      <c r="G305" t="s">
        <v>9</v>
      </c>
      <c r="H305" t="s">
        <v>17</v>
      </c>
      <c r="I305">
        <f>YEAR(tData[[#This Row],[datum]])</f>
        <v>2013</v>
      </c>
      <c r="J305" t="str">
        <f>"Q"&amp;QUOTIENT(MONTH(tData[[#This Row],[datum]])-1,3)+1</f>
        <v>Q2</v>
      </c>
    </row>
    <row r="306" spans="1:10" x14ac:dyDescent="0.25">
      <c r="A306" s="1">
        <v>41395</v>
      </c>
      <c r="B306">
        <v>836</v>
      </c>
      <c r="E306" t="s">
        <v>8</v>
      </c>
      <c r="F306">
        <v>12.98</v>
      </c>
      <c r="G306" t="s">
        <v>9</v>
      </c>
      <c r="H306" t="s">
        <v>10</v>
      </c>
      <c r="I306">
        <f>YEAR(tData[[#This Row],[datum]])</f>
        <v>2013</v>
      </c>
      <c r="J306" t="str">
        <f>"Q"&amp;QUOTIENT(MONTH(tData[[#This Row],[datum]])-1,3)+1</f>
        <v>Q2</v>
      </c>
    </row>
    <row r="307" spans="1:10" x14ac:dyDescent="0.25">
      <c r="A307" s="1">
        <v>41395</v>
      </c>
      <c r="E307" t="s">
        <v>5</v>
      </c>
      <c r="F307">
        <v>12.98</v>
      </c>
      <c r="G307" t="s">
        <v>5</v>
      </c>
      <c r="I307">
        <f>YEAR(tData[[#This Row],[datum]])</f>
        <v>2013</v>
      </c>
      <c r="J307" t="str">
        <f>"Q"&amp;QUOTIENT(MONTH(tData[[#This Row],[datum]])-1,3)+1</f>
        <v>Q2</v>
      </c>
    </row>
    <row r="308" spans="1:10" x14ac:dyDescent="0.25">
      <c r="A308" s="1">
        <v>41426</v>
      </c>
      <c r="B308">
        <v>1155</v>
      </c>
      <c r="E308" t="s">
        <v>15</v>
      </c>
      <c r="F308">
        <v>16.41</v>
      </c>
      <c r="G308" t="s">
        <v>9</v>
      </c>
      <c r="H308" t="s">
        <v>16</v>
      </c>
      <c r="I308">
        <f>YEAR(tData[[#This Row],[datum]])</f>
        <v>2013</v>
      </c>
      <c r="J308" t="str">
        <f>"Q"&amp;QUOTIENT(MONTH(tData[[#This Row],[datum]])-1,3)+1</f>
        <v>Q2</v>
      </c>
    </row>
    <row r="309" spans="1:10" x14ac:dyDescent="0.25">
      <c r="A309" s="1">
        <v>41426</v>
      </c>
      <c r="B309">
        <v>264</v>
      </c>
      <c r="E309" t="s">
        <v>13</v>
      </c>
      <c r="F309">
        <v>16.41</v>
      </c>
      <c r="G309" t="s">
        <v>9</v>
      </c>
      <c r="H309" t="s">
        <v>14</v>
      </c>
      <c r="I309">
        <f>YEAR(tData[[#This Row],[datum]])</f>
        <v>2013</v>
      </c>
      <c r="J309" t="str">
        <f>"Q"&amp;QUOTIENT(MONTH(tData[[#This Row],[datum]])-1,3)+1</f>
        <v>Q2</v>
      </c>
    </row>
    <row r="310" spans="1:10" x14ac:dyDescent="0.25">
      <c r="A310" s="1">
        <v>41426</v>
      </c>
      <c r="B310">
        <v>941</v>
      </c>
      <c r="E310" t="s">
        <v>11</v>
      </c>
      <c r="F310">
        <v>16.41</v>
      </c>
      <c r="G310" t="s">
        <v>9</v>
      </c>
      <c r="H310" t="s">
        <v>12</v>
      </c>
      <c r="I310">
        <f>YEAR(tData[[#This Row],[datum]])</f>
        <v>2013</v>
      </c>
      <c r="J310" t="str">
        <f>"Q"&amp;QUOTIENT(MONTH(tData[[#This Row],[datum]])-1,3)+1</f>
        <v>Q2</v>
      </c>
    </row>
    <row r="311" spans="1:10" x14ac:dyDescent="0.25">
      <c r="A311" s="1">
        <v>41426</v>
      </c>
      <c r="B311">
        <v>4253.9399999999996</v>
      </c>
      <c r="D311">
        <v>4253.9399999999996</v>
      </c>
      <c r="E311" t="s">
        <v>56</v>
      </c>
      <c r="F311">
        <v>16.41</v>
      </c>
      <c r="G311" t="s">
        <v>9</v>
      </c>
      <c r="H311" t="s">
        <v>17</v>
      </c>
      <c r="I311">
        <f>YEAR(tData[[#This Row],[datum]])</f>
        <v>2013</v>
      </c>
      <c r="J311" t="str">
        <f>"Q"&amp;QUOTIENT(MONTH(tData[[#This Row],[datum]])-1,3)+1</f>
        <v>Q2</v>
      </c>
    </row>
    <row r="312" spans="1:10" x14ac:dyDescent="0.25">
      <c r="A312" s="1">
        <v>41426</v>
      </c>
      <c r="B312">
        <v>724</v>
      </c>
      <c r="E312" t="s">
        <v>8</v>
      </c>
      <c r="F312">
        <v>16.41</v>
      </c>
      <c r="G312" t="s">
        <v>9</v>
      </c>
      <c r="H312" t="s">
        <v>10</v>
      </c>
      <c r="I312">
        <f>YEAR(tData[[#This Row],[datum]])</f>
        <v>2013</v>
      </c>
      <c r="J312" t="str">
        <f>"Q"&amp;QUOTIENT(MONTH(tData[[#This Row],[datum]])-1,3)+1</f>
        <v>Q2</v>
      </c>
    </row>
    <row r="313" spans="1:10" x14ac:dyDescent="0.25">
      <c r="A313" s="1">
        <v>41426</v>
      </c>
      <c r="E313" t="s">
        <v>5</v>
      </c>
      <c r="F313">
        <v>16.41</v>
      </c>
      <c r="G313" t="s">
        <v>5</v>
      </c>
      <c r="I313">
        <f>YEAR(tData[[#This Row],[datum]])</f>
        <v>2013</v>
      </c>
      <c r="J313" t="str">
        <f>"Q"&amp;QUOTIENT(MONTH(tData[[#This Row],[datum]])-1,3)+1</f>
        <v>Q2</v>
      </c>
    </row>
    <row r="314" spans="1:10" x14ac:dyDescent="0.25">
      <c r="A314" s="1">
        <v>41456</v>
      </c>
      <c r="B314">
        <v>1023</v>
      </c>
      <c r="E314" t="s">
        <v>15</v>
      </c>
      <c r="F314">
        <v>18.29</v>
      </c>
      <c r="G314" t="s">
        <v>9</v>
      </c>
      <c r="H314" t="s">
        <v>16</v>
      </c>
      <c r="I314">
        <f>YEAR(tData[[#This Row],[datum]])</f>
        <v>2013</v>
      </c>
      <c r="J314" t="str">
        <f>"Q"&amp;QUOTIENT(MONTH(tData[[#This Row],[datum]])-1,3)+1</f>
        <v>Q3</v>
      </c>
    </row>
    <row r="315" spans="1:10" x14ac:dyDescent="0.25">
      <c r="A315" s="1">
        <v>41456</v>
      </c>
      <c r="B315">
        <v>265</v>
      </c>
      <c r="E315" t="s">
        <v>13</v>
      </c>
      <c r="F315">
        <v>18.29</v>
      </c>
      <c r="G315" t="s">
        <v>9</v>
      </c>
      <c r="H315" t="s">
        <v>14</v>
      </c>
      <c r="I315">
        <f>YEAR(tData[[#This Row],[datum]])</f>
        <v>2013</v>
      </c>
      <c r="J315" t="str">
        <f>"Q"&amp;QUOTIENT(MONTH(tData[[#This Row],[datum]])-1,3)+1</f>
        <v>Q3</v>
      </c>
    </row>
    <row r="316" spans="1:10" x14ac:dyDescent="0.25">
      <c r="A316" s="1">
        <v>41456</v>
      </c>
      <c r="B316">
        <v>811</v>
      </c>
      <c r="E316" t="s">
        <v>11</v>
      </c>
      <c r="F316">
        <v>18.29</v>
      </c>
      <c r="G316" t="s">
        <v>9</v>
      </c>
      <c r="H316" t="s">
        <v>12</v>
      </c>
      <c r="I316">
        <f>YEAR(tData[[#This Row],[datum]])</f>
        <v>2013</v>
      </c>
      <c r="J316" t="str">
        <f>"Q"&amp;QUOTIENT(MONTH(tData[[#This Row],[datum]])-1,3)+1</f>
        <v>Q3</v>
      </c>
    </row>
    <row r="317" spans="1:10" x14ac:dyDescent="0.25">
      <c r="A317" s="1">
        <v>41456</v>
      </c>
      <c r="B317">
        <v>2389.1999999999998</v>
      </c>
      <c r="D317">
        <v>2389.1999999999998</v>
      </c>
      <c r="E317" t="s">
        <v>56</v>
      </c>
      <c r="F317">
        <v>18.29</v>
      </c>
      <c r="G317" t="s">
        <v>9</v>
      </c>
      <c r="H317" t="s">
        <v>17</v>
      </c>
      <c r="I317">
        <f>YEAR(tData[[#This Row],[datum]])</f>
        <v>2013</v>
      </c>
      <c r="J317" t="str">
        <f>"Q"&amp;QUOTIENT(MONTH(tData[[#This Row],[datum]])-1,3)+1</f>
        <v>Q3</v>
      </c>
    </row>
    <row r="318" spans="1:10" x14ac:dyDescent="0.25">
      <c r="A318" s="1">
        <v>41456</v>
      </c>
      <c r="B318">
        <v>756</v>
      </c>
      <c r="E318" t="s">
        <v>8</v>
      </c>
      <c r="F318">
        <v>18.29</v>
      </c>
      <c r="G318" t="s">
        <v>9</v>
      </c>
      <c r="H318" t="s">
        <v>10</v>
      </c>
      <c r="I318">
        <f>YEAR(tData[[#This Row],[datum]])</f>
        <v>2013</v>
      </c>
      <c r="J318" t="str">
        <f>"Q"&amp;QUOTIENT(MONTH(tData[[#This Row],[datum]])-1,3)+1</f>
        <v>Q3</v>
      </c>
    </row>
    <row r="319" spans="1:10" x14ac:dyDescent="0.25">
      <c r="A319" s="1">
        <v>41456</v>
      </c>
      <c r="E319" t="s">
        <v>5</v>
      </c>
      <c r="F319">
        <v>18.29</v>
      </c>
      <c r="G319" t="s">
        <v>5</v>
      </c>
      <c r="I319">
        <f>YEAR(tData[[#This Row],[datum]])</f>
        <v>2013</v>
      </c>
      <c r="J319" t="str">
        <f>"Q"&amp;QUOTIENT(MONTH(tData[[#This Row],[datum]])-1,3)+1</f>
        <v>Q3</v>
      </c>
    </row>
    <row r="320" spans="1:10" x14ac:dyDescent="0.25">
      <c r="A320" s="1">
        <v>41487</v>
      </c>
      <c r="B320">
        <v>1026</v>
      </c>
      <c r="E320" t="s">
        <v>15</v>
      </c>
      <c r="F320">
        <v>17.7</v>
      </c>
      <c r="G320" t="s">
        <v>9</v>
      </c>
      <c r="H320" t="s">
        <v>16</v>
      </c>
      <c r="I320">
        <f>YEAR(tData[[#This Row],[datum]])</f>
        <v>2013</v>
      </c>
      <c r="J320" t="str">
        <f>"Q"&amp;QUOTIENT(MONTH(tData[[#This Row],[datum]])-1,3)+1</f>
        <v>Q3</v>
      </c>
    </row>
    <row r="321" spans="1:10" x14ac:dyDescent="0.25">
      <c r="A321" s="1">
        <v>41487</v>
      </c>
      <c r="B321">
        <v>295</v>
      </c>
      <c r="E321" t="s">
        <v>13</v>
      </c>
      <c r="F321">
        <v>17.7</v>
      </c>
      <c r="G321" t="s">
        <v>9</v>
      </c>
      <c r="H321" t="s">
        <v>14</v>
      </c>
      <c r="I321">
        <f>YEAR(tData[[#This Row],[datum]])</f>
        <v>2013</v>
      </c>
      <c r="J321" t="str">
        <f>"Q"&amp;QUOTIENT(MONTH(tData[[#This Row],[datum]])-1,3)+1</f>
        <v>Q3</v>
      </c>
    </row>
    <row r="322" spans="1:10" x14ac:dyDescent="0.25">
      <c r="A322" s="1">
        <v>41487</v>
      </c>
      <c r="B322">
        <v>928</v>
      </c>
      <c r="E322" t="s">
        <v>11</v>
      </c>
      <c r="F322">
        <v>17.7</v>
      </c>
      <c r="G322" t="s">
        <v>9</v>
      </c>
      <c r="H322" t="s">
        <v>12</v>
      </c>
      <c r="I322">
        <f>YEAR(tData[[#This Row],[datum]])</f>
        <v>2013</v>
      </c>
      <c r="J322" t="str">
        <f>"Q"&amp;QUOTIENT(MONTH(tData[[#This Row],[datum]])-1,3)+1</f>
        <v>Q3</v>
      </c>
    </row>
    <row r="323" spans="1:10" x14ac:dyDescent="0.25">
      <c r="A323" s="1">
        <v>41487</v>
      </c>
      <c r="B323">
        <v>3220.86</v>
      </c>
      <c r="D323">
        <v>3220.86</v>
      </c>
      <c r="E323" t="s">
        <v>56</v>
      </c>
      <c r="G323" t="s">
        <v>9</v>
      </c>
      <c r="H323" t="s">
        <v>17</v>
      </c>
      <c r="I323">
        <f>YEAR(tData[[#This Row],[datum]])</f>
        <v>2013</v>
      </c>
      <c r="J323" t="str">
        <f>"Q"&amp;QUOTIENT(MONTH(tData[[#This Row],[datum]])-1,3)+1</f>
        <v>Q3</v>
      </c>
    </row>
    <row r="324" spans="1:10" x14ac:dyDescent="0.25">
      <c r="A324" s="1">
        <v>41487</v>
      </c>
      <c r="B324">
        <v>825</v>
      </c>
      <c r="E324" t="s">
        <v>8</v>
      </c>
      <c r="F324">
        <v>17.7</v>
      </c>
      <c r="G324" t="s">
        <v>9</v>
      </c>
      <c r="H324" t="s">
        <v>10</v>
      </c>
      <c r="I324">
        <f>YEAR(tData[[#This Row],[datum]])</f>
        <v>2013</v>
      </c>
      <c r="J324" t="str">
        <f>"Q"&amp;QUOTIENT(MONTH(tData[[#This Row],[datum]])-1,3)+1</f>
        <v>Q3</v>
      </c>
    </row>
    <row r="325" spans="1:10" x14ac:dyDescent="0.25">
      <c r="A325" s="1">
        <v>41487</v>
      </c>
      <c r="E325" t="s">
        <v>5</v>
      </c>
      <c r="F325">
        <v>17.7</v>
      </c>
      <c r="G325" t="s">
        <v>5</v>
      </c>
      <c r="I325">
        <f>YEAR(tData[[#This Row],[datum]])</f>
        <v>2013</v>
      </c>
      <c r="J325" t="str">
        <f>"Q"&amp;QUOTIENT(MONTH(tData[[#This Row],[datum]])-1,3)+1</f>
        <v>Q3</v>
      </c>
    </row>
    <row r="326" spans="1:10" x14ac:dyDescent="0.25">
      <c r="A326" s="1">
        <v>41518</v>
      </c>
      <c r="B326">
        <v>1202</v>
      </c>
      <c r="E326" t="s">
        <v>15</v>
      </c>
      <c r="F326">
        <v>12.76</v>
      </c>
      <c r="G326" t="s">
        <v>9</v>
      </c>
      <c r="H326" t="s">
        <v>16</v>
      </c>
      <c r="I326">
        <f>YEAR(tData[[#This Row],[datum]])</f>
        <v>2013</v>
      </c>
      <c r="J326" t="str">
        <f>"Q"&amp;QUOTIENT(MONTH(tData[[#This Row],[datum]])-1,3)+1</f>
        <v>Q3</v>
      </c>
    </row>
    <row r="327" spans="1:10" x14ac:dyDescent="0.25">
      <c r="A327" s="1">
        <v>41518</v>
      </c>
      <c r="B327">
        <v>312</v>
      </c>
      <c r="E327" t="s">
        <v>13</v>
      </c>
      <c r="F327">
        <v>12.76</v>
      </c>
      <c r="G327" t="s">
        <v>9</v>
      </c>
      <c r="H327" t="s">
        <v>14</v>
      </c>
      <c r="I327">
        <f>YEAR(tData[[#This Row],[datum]])</f>
        <v>2013</v>
      </c>
      <c r="J327" t="str">
        <f>"Q"&amp;QUOTIENT(MONTH(tData[[#This Row],[datum]])-1,3)+1</f>
        <v>Q3</v>
      </c>
    </row>
    <row r="328" spans="1:10" x14ac:dyDescent="0.25">
      <c r="A328" s="1">
        <v>41518</v>
      </c>
      <c r="B328">
        <v>986</v>
      </c>
      <c r="E328" t="s">
        <v>11</v>
      </c>
      <c r="F328">
        <v>12.76</v>
      </c>
      <c r="G328" t="s">
        <v>9</v>
      </c>
      <c r="H328" t="s">
        <v>12</v>
      </c>
      <c r="I328">
        <f>YEAR(tData[[#This Row],[datum]])</f>
        <v>2013</v>
      </c>
      <c r="J328" t="str">
        <f>"Q"&amp;QUOTIENT(MONTH(tData[[#This Row],[datum]])-1,3)+1</f>
        <v>Q3</v>
      </c>
    </row>
    <row r="329" spans="1:10" x14ac:dyDescent="0.25">
      <c r="A329" s="1">
        <v>41518</v>
      </c>
      <c r="B329">
        <v>5133.54</v>
      </c>
      <c r="D329">
        <v>5133.54</v>
      </c>
      <c r="E329" t="s">
        <v>56</v>
      </c>
      <c r="G329" t="s">
        <v>9</v>
      </c>
      <c r="H329" t="s">
        <v>17</v>
      </c>
      <c r="I329">
        <f>YEAR(tData[[#This Row],[datum]])</f>
        <v>2013</v>
      </c>
      <c r="J329" t="str">
        <f>"Q"&amp;QUOTIENT(MONTH(tData[[#This Row],[datum]])-1,3)+1</f>
        <v>Q3</v>
      </c>
    </row>
    <row r="330" spans="1:10" x14ac:dyDescent="0.25">
      <c r="A330" s="1">
        <v>41518</v>
      </c>
      <c r="B330">
        <v>963</v>
      </c>
      <c r="E330" t="s">
        <v>8</v>
      </c>
      <c r="F330">
        <v>12.76</v>
      </c>
      <c r="G330" t="s">
        <v>9</v>
      </c>
      <c r="H330" t="s">
        <v>10</v>
      </c>
      <c r="I330">
        <f>YEAR(tData[[#This Row],[datum]])</f>
        <v>2013</v>
      </c>
      <c r="J330" t="str">
        <f>"Q"&amp;QUOTIENT(MONTH(tData[[#This Row],[datum]])-1,3)+1</f>
        <v>Q3</v>
      </c>
    </row>
    <row r="331" spans="1:10" x14ac:dyDescent="0.25">
      <c r="A331" s="1">
        <v>41518</v>
      </c>
      <c r="E331" t="s">
        <v>5</v>
      </c>
      <c r="F331">
        <v>12.76</v>
      </c>
      <c r="G331" t="s">
        <v>5</v>
      </c>
      <c r="I331">
        <f>YEAR(tData[[#This Row],[datum]])</f>
        <v>2013</v>
      </c>
      <c r="J331" t="str">
        <f>"Q"&amp;QUOTIENT(MONTH(tData[[#This Row],[datum]])-1,3)+1</f>
        <v>Q3</v>
      </c>
    </row>
    <row r="332" spans="1:10" x14ac:dyDescent="0.25">
      <c r="A332" s="1">
        <v>41548</v>
      </c>
      <c r="B332">
        <v>1208</v>
      </c>
      <c r="E332" t="s">
        <v>15</v>
      </c>
      <c r="F332">
        <v>8.64</v>
      </c>
      <c r="G332" t="s">
        <v>9</v>
      </c>
      <c r="H332" t="s">
        <v>16</v>
      </c>
      <c r="I332">
        <f>YEAR(tData[[#This Row],[datum]])</f>
        <v>2013</v>
      </c>
      <c r="J332" t="str">
        <f>"Q"&amp;QUOTIENT(MONTH(tData[[#This Row],[datum]])-1,3)+1</f>
        <v>Q4</v>
      </c>
    </row>
    <row r="333" spans="1:10" x14ac:dyDescent="0.25">
      <c r="A333" s="1">
        <v>41548</v>
      </c>
      <c r="B333">
        <v>350</v>
      </c>
      <c r="E333" t="s">
        <v>13</v>
      </c>
      <c r="F333">
        <v>8.64</v>
      </c>
      <c r="G333" t="s">
        <v>9</v>
      </c>
      <c r="H333" t="s">
        <v>14</v>
      </c>
      <c r="I333">
        <f>YEAR(tData[[#This Row],[datum]])</f>
        <v>2013</v>
      </c>
      <c r="J333" t="str">
        <f>"Q"&amp;QUOTIENT(MONTH(tData[[#This Row],[datum]])-1,3)+1</f>
        <v>Q4</v>
      </c>
    </row>
    <row r="334" spans="1:10" x14ac:dyDescent="0.25">
      <c r="A334" s="1">
        <v>41548</v>
      </c>
      <c r="B334">
        <v>1152</v>
      </c>
      <c r="E334" t="s">
        <v>11</v>
      </c>
      <c r="F334">
        <v>8.64</v>
      </c>
      <c r="G334" t="s">
        <v>9</v>
      </c>
      <c r="H334" t="s">
        <v>12</v>
      </c>
      <c r="I334">
        <f>YEAR(tData[[#This Row],[datum]])</f>
        <v>2013</v>
      </c>
      <c r="J334" t="str">
        <f>"Q"&amp;QUOTIENT(MONTH(tData[[#This Row],[datum]])-1,3)+1</f>
        <v>Q4</v>
      </c>
    </row>
    <row r="335" spans="1:10" x14ac:dyDescent="0.25">
      <c r="A335" s="1">
        <v>41548</v>
      </c>
      <c r="B335">
        <v>5480.82</v>
      </c>
      <c r="D335">
        <v>5480.82</v>
      </c>
      <c r="E335" t="s">
        <v>56</v>
      </c>
      <c r="G335" t="s">
        <v>9</v>
      </c>
      <c r="H335" t="s">
        <v>17</v>
      </c>
      <c r="I335">
        <f>YEAR(tData[[#This Row],[datum]])</f>
        <v>2013</v>
      </c>
      <c r="J335" t="str">
        <f>"Q"&amp;QUOTIENT(MONTH(tData[[#This Row],[datum]])-1,3)+1</f>
        <v>Q4</v>
      </c>
    </row>
    <row r="336" spans="1:10" x14ac:dyDescent="0.25">
      <c r="A336" s="1">
        <v>41548</v>
      </c>
      <c r="B336">
        <v>3643</v>
      </c>
      <c r="E336" t="s">
        <v>8</v>
      </c>
      <c r="F336">
        <v>8.64</v>
      </c>
      <c r="G336" t="s">
        <v>9</v>
      </c>
      <c r="H336" t="s">
        <v>10</v>
      </c>
      <c r="I336">
        <f>YEAR(tData[[#This Row],[datum]])</f>
        <v>2013</v>
      </c>
      <c r="J336" t="str">
        <f>"Q"&amp;QUOTIENT(MONTH(tData[[#This Row],[datum]])-1,3)+1</f>
        <v>Q4</v>
      </c>
    </row>
    <row r="337" spans="1:10" x14ac:dyDescent="0.25">
      <c r="A337" s="1">
        <v>41548</v>
      </c>
      <c r="E337" t="s">
        <v>5</v>
      </c>
      <c r="F337">
        <v>8.64</v>
      </c>
      <c r="G337" t="s">
        <v>5</v>
      </c>
      <c r="I337">
        <f>YEAR(tData[[#This Row],[datum]])</f>
        <v>2013</v>
      </c>
      <c r="J337" t="str">
        <f>"Q"&amp;QUOTIENT(MONTH(tData[[#This Row],[datum]])-1,3)+1</f>
        <v>Q4</v>
      </c>
    </row>
    <row r="338" spans="1:10" x14ac:dyDescent="0.25">
      <c r="A338" s="1">
        <v>41579</v>
      </c>
      <c r="B338">
        <v>1267</v>
      </c>
      <c r="E338" t="s">
        <v>15</v>
      </c>
      <c r="F338">
        <v>4.3600000000000003</v>
      </c>
      <c r="G338" t="s">
        <v>9</v>
      </c>
      <c r="H338" t="s">
        <v>16</v>
      </c>
      <c r="I338">
        <f>YEAR(tData[[#This Row],[datum]])</f>
        <v>2013</v>
      </c>
      <c r="J338" t="str">
        <f>"Q"&amp;QUOTIENT(MONTH(tData[[#This Row],[datum]])-1,3)+1</f>
        <v>Q4</v>
      </c>
    </row>
    <row r="339" spans="1:10" x14ac:dyDescent="0.25">
      <c r="A339" s="1">
        <v>41579</v>
      </c>
      <c r="B339">
        <v>356</v>
      </c>
      <c r="E339" t="s">
        <v>13</v>
      </c>
      <c r="F339">
        <v>4.3600000000000003</v>
      </c>
      <c r="G339" t="s">
        <v>9</v>
      </c>
      <c r="H339" t="s">
        <v>14</v>
      </c>
      <c r="I339">
        <f>YEAR(tData[[#This Row],[datum]])</f>
        <v>2013</v>
      </c>
      <c r="J339" t="str">
        <f>"Q"&amp;QUOTIENT(MONTH(tData[[#This Row],[datum]])-1,3)+1</f>
        <v>Q4</v>
      </c>
    </row>
    <row r="340" spans="1:10" x14ac:dyDescent="0.25">
      <c r="A340" s="1">
        <v>41579</v>
      </c>
      <c r="B340">
        <v>1127</v>
      </c>
      <c r="E340" t="s">
        <v>11</v>
      </c>
      <c r="F340">
        <v>4.3600000000000003</v>
      </c>
      <c r="G340" t="s">
        <v>9</v>
      </c>
      <c r="H340" t="s">
        <v>12</v>
      </c>
      <c r="I340">
        <f>YEAR(tData[[#This Row],[datum]])</f>
        <v>2013</v>
      </c>
      <c r="J340" t="str">
        <f>"Q"&amp;QUOTIENT(MONTH(tData[[#This Row],[datum]])-1,3)+1</f>
        <v>Q4</v>
      </c>
    </row>
    <row r="341" spans="1:10" x14ac:dyDescent="0.25">
      <c r="A341" s="1">
        <v>41579</v>
      </c>
      <c r="B341">
        <v>6368.76</v>
      </c>
      <c r="C341">
        <v>2841.84</v>
      </c>
      <c r="D341">
        <v>3526.92</v>
      </c>
      <c r="E341" t="s">
        <v>56</v>
      </c>
      <c r="G341" t="s">
        <v>9</v>
      </c>
      <c r="H341" t="s">
        <v>17</v>
      </c>
      <c r="I341">
        <f>YEAR(tData[[#This Row],[datum]])</f>
        <v>2013</v>
      </c>
      <c r="J341" t="str">
        <f>"Q"&amp;QUOTIENT(MONTH(tData[[#This Row],[datum]])-1,3)+1</f>
        <v>Q4</v>
      </c>
    </row>
    <row r="342" spans="1:10" x14ac:dyDescent="0.25">
      <c r="A342" s="1">
        <v>41579</v>
      </c>
      <c r="B342">
        <v>2101</v>
      </c>
      <c r="E342" t="s">
        <v>8</v>
      </c>
      <c r="F342">
        <v>4.3600000000000003</v>
      </c>
      <c r="G342" t="s">
        <v>9</v>
      </c>
      <c r="H342" t="s">
        <v>10</v>
      </c>
      <c r="I342">
        <f>YEAR(tData[[#This Row],[datum]])</f>
        <v>2013</v>
      </c>
      <c r="J342" t="str">
        <f>"Q"&amp;QUOTIENT(MONTH(tData[[#This Row],[datum]])-1,3)+1</f>
        <v>Q4</v>
      </c>
    </row>
    <row r="343" spans="1:10" x14ac:dyDescent="0.25">
      <c r="A343" s="1">
        <v>41579</v>
      </c>
      <c r="E343" t="s">
        <v>5</v>
      </c>
      <c r="F343">
        <v>4.3600000000000003</v>
      </c>
      <c r="G343" t="s">
        <v>5</v>
      </c>
      <c r="I343">
        <f>YEAR(tData[[#This Row],[datum]])</f>
        <v>2013</v>
      </c>
      <c r="J343" t="str">
        <f>"Q"&amp;QUOTIENT(MONTH(tData[[#This Row],[datum]])-1,3)+1</f>
        <v>Q4</v>
      </c>
    </row>
    <row r="344" spans="1:10" x14ac:dyDescent="0.25">
      <c r="A344" s="1">
        <v>41609</v>
      </c>
      <c r="B344">
        <v>1599</v>
      </c>
      <c r="E344" t="s">
        <v>15</v>
      </c>
      <c r="F344">
        <v>3.33</v>
      </c>
      <c r="G344" t="s">
        <v>9</v>
      </c>
      <c r="H344" t="s">
        <v>16</v>
      </c>
      <c r="I344">
        <f>YEAR(tData[[#This Row],[datum]])</f>
        <v>2013</v>
      </c>
      <c r="J344" t="str">
        <f>"Q"&amp;QUOTIENT(MONTH(tData[[#This Row],[datum]])-1,3)+1</f>
        <v>Q4</v>
      </c>
    </row>
    <row r="345" spans="1:10" x14ac:dyDescent="0.25">
      <c r="A345" s="1">
        <v>41609</v>
      </c>
      <c r="B345">
        <v>644</v>
      </c>
      <c r="E345" t="s">
        <v>13</v>
      </c>
      <c r="F345">
        <v>3.33</v>
      </c>
      <c r="G345" t="s">
        <v>9</v>
      </c>
      <c r="H345" t="s">
        <v>14</v>
      </c>
      <c r="I345">
        <f>YEAR(tData[[#This Row],[datum]])</f>
        <v>2013</v>
      </c>
      <c r="J345" t="str">
        <f>"Q"&amp;QUOTIENT(MONTH(tData[[#This Row],[datum]])-1,3)+1</f>
        <v>Q4</v>
      </c>
    </row>
    <row r="346" spans="1:10" x14ac:dyDescent="0.25">
      <c r="A346" s="1">
        <v>41609</v>
      </c>
      <c r="B346">
        <v>1122</v>
      </c>
      <c r="E346" t="s">
        <v>11</v>
      </c>
      <c r="F346">
        <v>3.33</v>
      </c>
      <c r="G346" t="s">
        <v>9</v>
      </c>
      <c r="H346" t="s">
        <v>12</v>
      </c>
      <c r="I346">
        <f>YEAR(tData[[#This Row],[datum]])</f>
        <v>2013</v>
      </c>
      <c r="J346" t="str">
        <f>"Q"&amp;QUOTIENT(MONTH(tData[[#This Row],[datum]])-1,3)+1</f>
        <v>Q4</v>
      </c>
    </row>
    <row r="347" spans="1:10" x14ac:dyDescent="0.25">
      <c r="A347" s="1">
        <v>41609</v>
      </c>
      <c r="B347">
        <v>20273.16</v>
      </c>
      <c r="C347">
        <v>7787.94</v>
      </c>
      <c r="D347">
        <v>12485.22</v>
      </c>
      <c r="E347" t="s">
        <v>56</v>
      </c>
      <c r="G347" t="s">
        <v>9</v>
      </c>
      <c r="H347" t="s">
        <v>17</v>
      </c>
      <c r="I347">
        <f>YEAR(tData[[#This Row],[datum]])</f>
        <v>2013</v>
      </c>
      <c r="J347" t="str">
        <f>"Q"&amp;QUOTIENT(MONTH(tData[[#This Row],[datum]])-1,3)+1</f>
        <v>Q4</v>
      </c>
    </row>
    <row r="348" spans="1:10" x14ac:dyDescent="0.25">
      <c r="A348" s="1">
        <v>41609</v>
      </c>
      <c r="B348">
        <v>1115</v>
      </c>
      <c r="E348" t="s">
        <v>8</v>
      </c>
      <c r="F348">
        <v>3.33</v>
      </c>
      <c r="G348" t="s">
        <v>9</v>
      </c>
      <c r="H348" t="s">
        <v>10</v>
      </c>
      <c r="I348">
        <f>YEAR(tData[[#This Row],[datum]])</f>
        <v>2013</v>
      </c>
      <c r="J348" t="str">
        <f>"Q"&amp;QUOTIENT(MONTH(tData[[#This Row],[datum]])-1,3)+1</f>
        <v>Q4</v>
      </c>
    </row>
    <row r="349" spans="1:10" x14ac:dyDescent="0.25">
      <c r="A349" s="1">
        <v>41609</v>
      </c>
      <c r="E349" t="s">
        <v>5</v>
      </c>
      <c r="F349">
        <v>3.33</v>
      </c>
      <c r="G349" t="s">
        <v>5</v>
      </c>
      <c r="I349">
        <f>YEAR(tData[[#This Row],[datum]])</f>
        <v>2013</v>
      </c>
      <c r="J349" t="str">
        <f>"Q"&amp;QUOTIENT(MONTH(tData[[#This Row],[datum]])-1,3)+1</f>
        <v>Q4</v>
      </c>
    </row>
    <row r="350" spans="1:10" x14ac:dyDescent="0.25">
      <c r="A350" s="1">
        <v>41640</v>
      </c>
      <c r="B350">
        <v>1608</v>
      </c>
      <c r="E350" t="s">
        <v>15</v>
      </c>
      <c r="F350">
        <v>-1.46</v>
      </c>
      <c r="G350" t="s">
        <v>9</v>
      </c>
      <c r="H350" t="s">
        <v>16</v>
      </c>
      <c r="I350">
        <f>YEAR(tData[[#This Row],[datum]])</f>
        <v>2014</v>
      </c>
      <c r="J350" t="str">
        <f>"Q"&amp;QUOTIENT(MONTH(tData[[#This Row],[datum]])-1,3)+1</f>
        <v>Q1</v>
      </c>
    </row>
    <row r="351" spans="1:10" x14ac:dyDescent="0.25">
      <c r="A351" s="1">
        <v>41640</v>
      </c>
      <c r="B351">
        <v>471</v>
      </c>
      <c r="E351" t="s">
        <v>13</v>
      </c>
      <c r="F351">
        <v>-1.46</v>
      </c>
      <c r="G351" t="s">
        <v>9</v>
      </c>
      <c r="H351" t="s">
        <v>14</v>
      </c>
      <c r="I351">
        <f>YEAR(tData[[#This Row],[datum]])</f>
        <v>2014</v>
      </c>
      <c r="J351" t="str">
        <f>"Q"&amp;QUOTIENT(MONTH(tData[[#This Row],[datum]])-1,3)+1</f>
        <v>Q1</v>
      </c>
    </row>
    <row r="352" spans="1:10" x14ac:dyDescent="0.25">
      <c r="A352" s="1">
        <v>41640</v>
      </c>
      <c r="B352">
        <v>1404</v>
      </c>
      <c r="E352" t="s">
        <v>11</v>
      </c>
      <c r="F352">
        <v>-1.46</v>
      </c>
      <c r="G352" t="s">
        <v>9</v>
      </c>
      <c r="H352" t="s">
        <v>12</v>
      </c>
      <c r="I352">
        <f>YEAR(tData[[#This Row],[datum]])</f>
        <v>2014</v>
      </c>
      <c r="J352" t="str">
        <f>"Q"&amp;QUOTIENT(MONTH(tData[[#This Row],[datum]])-1,3)+1</f>
        <v>Q1</v>
      </c>
    </row>
    <row r="353" spans="1:10" x14ac:dyDescent="0.25">
      <c r="A353" s="1">
        <v>41640</v>
      </c>
      <c r="B353">
        <v>20263.38</v>
      </c>
      <c r="C353">
        <v>9084.6</v>
      </c>
      <c r="D353">
        <v>11178.78</v>
      </c>
      <c r="E353" t="s">
        <v>56</v>
      </c>
      <c r="G353" t="s">
        <v>9</v>
      </c>
      <c r="H353" t="s">
        <v>17</v>
      </c>
      <c r="I353">
        <f>YEAR(tData[[#This Row],[datum]])</f>
        <v>2014</v>
      </c>
      <c r="J353" t="str">
        <f>"Q"&amp;QUOTIENT(MONTH(tData[[#This Row],[datum]])-1,3)+1</f>
        <v>Q1</v>
      </c>
    </row>
    <row r="354" spans="1:10" x14ac:dyDescent="0.25">
      <c r="A354" s="1">
        <v>41640</v>
      </c>
      <c r="B354">
        <v>1073</v>
      </c>
      <c r="E354" t="s">
        <v>8</v>
      </c>
      <c r="F354">
        <v>-1.46</v>
      </c>
      <c r="G354" t="s">
        <v>9</v>
      </c>
      <c r="H354" t="s">
        <v>10</v>
      </c>
      <c r="I354">
        <f>YEAR(tData[[#This Row],[datum]])</f>
        <v>2014</v>
      </c>
      <c r="J354" t="str">
        <f>"Q"&amp;QUOTIENT(MONTH(tData[[#This Row],[datum]])-1,3)+1</f>
        <v>Q1</v>
      </c>
    </row>
    <row r="355" spans="1:10" x14ac:dyDescent="0.25">
      <c r="A355" s="1">
        <v>41640</v>
      </c>
      <c r="E355" t="s">
        <v>5</v>
      </c>
      <c r="F355">
        <v>-1.46</v>
      </c>
      <c r="G355" t="s">
        <v>5</v>
      </c>
      <c r="I355">
        <f>YEAR(tData[[#This Row],[datum]])</f>
        <v>2014</v>
      </c>
      <c r="J355" t="str">
        <f>"Q"&amp;QUOTIENT(MONTH(tData[[#This Row],[datum]])-1,3)+1</f>
        <v>Q1</v>
      </c>
    </row>
    <row r="356" spans="1:10" x14ac:dyDescent="0.25">
      <c r="A356" s="1">
        <v>41671</v>
      </c>
      <c r="B356">
        <v>1486</v>
      </c>
      <c r="E356" t="s">
        <v>15</v>
      </c>
      <c r="F356">
        <v>2.27</v>
      </c>
      <c r="G356" t="s">
        <v>9</v>
      </c>
      <c r="H356" t="s">
        <v>16</v>
      </c>
      <c r="I356">
        <f>YEAR(tData[[#This Row],[datum]])</f>
        <v>2014</v>
      </c>
      <c r="J356" t="str">
        <f>"Q"&amp;QUOTIENT(MONTH(tData[[#This Row],[datum]])-1,3)+1</f>
        <v>Q1</v>
      </c>
    </row>
    <row r="357" spans="1:10" x14ac:dyDescent="0.25">
      <c r="A357" s="1">
        <v>41671</v>
      </c>
      <c r="B357">
        <v>404</v>
      </c>
      <c r="E357" t="s">
        <v>13</v>
      </c>
      <c r="F357">
        <v>2.27</v>
      </c>
      <c r="G357" t="s">
        <v>9</v>
      </c>
      <c r="H357" t="s">
        <v>14</v>
      </c>
      <c r="I357">
        <f>YEAR(tData[[#This Row],[datum]])</f>
        <v>2014</v>
      </c>
      <c r="J357" t="str">
        <f>"Q"&amp;QUOTIENT(MONTH(tData[[#This Row],[datum]])-1,3)+1</f>
        <v>Q1</v>
      </c>
    </row>
    <row r="358" spans="1:10" x14ac:dyDescent="0.25">
      <c r="A358" s="1">
        <v>41671</v>
      </c>
      <c r="B358">
        <v>1098</v>
      </c>
      <c r="E358" t="s">
        <v>11</v>
      </c>
      <c r="F358">
        <v>2.27</v>
      </c>
      <c r="G358" t="s">
        <v>9</v>
      </c>
      <c r="H358" t="s">
        <v>12</v>
      </c>
      <c r="I358">
        <f>YEAR(tData[[#This Row],[datum]])</f>
        <v>2014</v>
      </c>
      <c r="J358" t="str">
        <f>"Q"&amp;QUOTIENT(MONTH(tData[[#This Row],[datum]])-1,3)+1</f>
        <v>Q1</v>
      </c>
    </row>
    <row r="359" spans="1:10" x14ac:dyDescent="0.25">
      <c r="A359" s="1">
        <v>41671</v>
      </c>
      <c r="B359">
        <v>17316.96</v>
      </c>
      <c r="C359">
        <v>8260.98</v>
      </c>
      <c r="D359">
        <v>9055.98</v>
      </c>
      <c r="E359" t="s">
        <v>56</v>
      </c>
      <c r="G359" t="s">
        <v>9</v>
      </c>
      <c r="H359" t="s">
        <v>17</v>
      </c>
      <c r="I359">
        <f>YEAR(tData[[#This Row],[datum]])</f>
        <v>2014</v>
      </c>
      <c r="J359" t="str">
        <f>"Q"&amp;QUOTIENT(MONTH(tData[[#This Row],[datum]])-1,3)+1</f>
        <v>Q1</v>
      </c>
    </row>
    <row r="360" spans="1:10" x14ac:dyDescent="0.25">
      <c r="A360" s="1">
        <v>41671</v>
      </c>
      <c r="B360">
        <v>864</v>
      </c>
      <c r="E360" t="s">
        <v>8</v>
      </c>
      <c r="F360">
        <v>2.27</v>
      </c>
      <c r="G360" t="s">
        <v>9</v>
      </c>
      <c r="H360" t="s">
        <v>10</v>
      </c>
      <c r="I360">
        <f>YEAR(tData[[#This Row],[datum]])</f>
        <v>2014</v>
      </c>
      <c r="J360" t="str">
        <f>"Q"&amp;QUOTIENT(MONTH(tData[[#This Row],[datum]])-1,3)+1</f>
        <v>Q1</v>
      </c>
    </row>
    <row r="361" spans="1:10" x14ac:dyDescent="0.25">
      <c r="A361" s="1">
        <v>41671</v>
      </c>
      <c r="E361" t="s">
        <v>5</v>
      </c>
      <c r="F361">
        <v>2.27</v>
      </c>
      <c r="G361" t="s">
        <v>5</v>
      </c>
      <c r="I361">
        <f>YEAR(tData[[#This Row],[datum]])</f>
        <v>2014</v>
      </c>
      <c r="J361" t="str">
        <f>"Q"&amp;QUOTIENT(MONTH(tData[[#This Row],[datum]])-1,3)+1</f>
        <v>Q1</v>
      </c>
    </row>
    <row r="362" spans="1:10" x14ac:dyDescent="0.25">
      <c r="A362" s="1">
        <v>41699</v>
      </c>
      <c r="B362">
        <v>1512</v>
      </c>
      <c r="E362" t="s">
        <v>15</v>
      </c>
      <c r="F362">
        <v>4.3600000000000003</v>
      </c>
      <c r="G362" t="s">
        <v>9</v>
      </c>
      <c r="H362" t="s">
        <v>16</v>
      </c>
      <c r="I362">
        <f>YEAR(tData[[#This Row],[datum]])</f>
        <v>2014</v>
      </c>
      <c r="J362" t="str">
        <f>"Q"&amp;QUOTIENT(MONTH(tData[[#This Row],[datum]])-1,3)+1</f>
        <v>Q1</v>
      </c>
    </row>
    <row r="363" spans="1:10" x14ac:dyDescent="0.25">
      <c r="A363" s="1">
        <v>41699</v>
      </c>
      <c r="B363">
        <v>387</v>
      </c>
      <c r="E363" t="s">
        <v>13</v>
      </c>
      <c r="F363">
        <v>4.3600000000000003</v>
      </c>
      <c r="G363" t="s">
        <v>9</v>
      </c>
      <c r="H363" t="s">
        <v>14</v>
      </c>
      <c r="I363">
        <f>YEAR(tData[[#This Row],[datum]])</f>
        <v>2014</v>
      </c>
      <c r="J363" t="str">
        <f>"Q"&amp;QUOTIENT(MONTH(tData[[#This Row],[datum]])-1,3)+1</f>
        <v>Q1</v>
      </c>
    </row>
    <row r="364" spans="1:10" x14ac:dyDescent="0.25">
      <c r="A364" s="1">
        <v>41699</v>
      </c>
      <c r="B364">
        <v>1219</v>
      </c>
      <c r="E364" t="s">
        <v>11</v>
      </c>
      <c r="F364">
        <v>4.3600000000000003</v>
      </c>
      <c r="G364" t="s">
        <v>9</v>
      </c>
      <c r="H364" t="s">
        <v>12</v>
      </c>
      <c r="I364">
        <f>YEAR(tData[[#This Row],[datum]])</f>
        <v>2014</v>
      </c>
      <c r="J364" t="str">
        <f>"Q"&amp;QUOTIENT(MONTH(tData[[#This Row],[datum]])-1,3)+1</f>
        <v>Q1</v>
      </c>
    </row>
    <row r="365" spans="1:10" x14ac:dyDescent="0.25">
      <c r="A365" s="1">
        <v>41699</v>
      </c>
      <c r="B365">
        <v>20303.28</v>
      </c>
      <c r="C365">
        <v>9095.16</v>
      </c>
      <c r="D365">
        <v>11208.12</v>
      </c>
      <c r="E365" t="s">
        <v>56</v>
      </c>
      <c r="G365" t="s">
        <v>9</v>
      </c>
      <c r="H365" t="s">
        <v>17</v>
      </c>
      <c r="I365">
        <f>YEAR(tData[[#This Row],[datum]])</f>
        <v>2014</v>
      </c>
      <c r="J365" t="str">
        <f>"Q"&amp;QUOTIENT(MONTH(tData[[#This Row],[datum]])-1,3)+1</f>
        <v>Q1</v>
      </c>
    </row>
    <row r="366" spans="1:10" x14ac:dyDescent="0.25">
      <c r="A366" s="1">
        <v>41699</v>
      </c>
      <c r="B366">
        <v>912</v>
      </c>
      <c r="E366" t="s">
        <v>8</v>
      </c>
      <c r="F366">
        <v>4.3600000000000003</v>
      </c>
      <c r="G366" t="s">
        <v>9</v>
      </c>
      <c r="H366" t="s">
        <v>10</v>
      </c>
      <c r="I366">
        <f>YEAR(tData[[#This Row],[datum]])</f>
        <v>2014</v>
      </c>
      <c r="J366" t="str">
        <f>"Q"&amp;QUOTIENT(MONTH(tData[[#This Row],[datum]])-1,3)+1</f>
        <v>Q1</v>
      </c>
    </row>
    <row r="367" spans="1:10" x14ac:dyDescent="0.25">
      <c r="A367" s="1">
        <v>41699</v>
      </c>
      <c r="E367" t="s">
        <v>5</v>
      </c>
      <c r="F367">
        <v>4.3600000000000003</v>
      </c>
      <c r="G367" t="s">
        <v>5</v>
      </c>
      <c r="I367">
        <f>YEAR(tData[[#This Row],[datum]])</f>
        <v>2014</v>
      </c>
      <c r="J367" t="str">
        <f>"Q"&amp;QUOTIENT(MONTH(tData[[#This Row],[datum]])-1,3)+1</f>
        <v>Q1</v>
      </c>
    </row>
    <row r="368" spans="1:10" x14ac:dyDescent="0.25">
      <c r="A368" s="1">
        <v>41730</v>
      </c>
      <c r="B368">
        <v>1221</v>
      </c>
      <c r="E368" t="s">
        <v>15</v>
      </c>
      <c r="F368">
        <v>7.3</v>
      </c>
      <c r="G368" t="s">
        <v>9</v>
      </c>
      <c r="H368" t="s">
        <v>16</v>
      </c>
      <c r="I368">
        <f>YEAR(tData[[#This Row],[datum]])</f>
        <v>2014</v>
      </c>
      <c r="J368" t="str">
        <f>"Q"&amp;QUOTIENT(MONTH(tData[[#This Row],[datum]])-1,3)+1</f>
        <v>Q2</v>
      </c>
    </row>
    <row r="369" spans="1:10" x14ac:dyDescent="0.25">
      <c r="A369" s="1">
        <v>41730</v>
      </c>
      <c r="B369">
        <v>332</v>
      </c>
      <c r="E369" t="s">
        <v>13</v>
      </c>
      <c r="F369">
        <v>7.3</v>
      </c>
      <c r="G369" t="s">
        <v>9</v>
      </c>
      <c r="H369" t="s">
        <v>14</v>
      </c>
      <c r="I369">
        <f>YEAR(tData[[#This Row],[datum]])</f>
        <v>2014</v>
      </c>
      <c r="J369" t="str">
        <f>"Q"&amp;QUOTIENT(MONTH(tData[[#This Row],[datum]])-1,3)+1</f>
        <v>Q2</v>
      </c>
    </row>
    <row r="370" spans="1:10" x14ac:dyDescent="0.25">
      <c r="A370" s="1">
        <v>41730</v>
      </c>
      <c r="B370">
        <v>1204</v>
      </c>
      <c r="E370" t="s">
        <v>11</v>
      </c>
      <c r="F370">
        <v>7.3</v>
      </c>
      <c r="G370" t="s">
        <v>9</v>
      </c>
      <c r="H370" t="s">
        <v>12</v>
      </c>
      <c r="I370">
        <f>YEAR(tData[[#This Row],[datum]])</f>
        <v>2014</v>
      </c>
      <c r="J370" t="str">
        <f>"Q"&amp;QUOTIENT(MONTH(tData[[#This Row],[datum]])-1,3)+1</f>
        <v>Q2</v>
      </c>
    </row>
    <row r="371" spans="1:10" x14ac:dyDescent="0.25">
      <c r="A371" s="1">
        <v>41730</v>
      </c>
      <c r="B371">
        <v>19315.86</v>
      </c>
      <c r="D371">
        <v>19315.86</v>
      </c>
      <c r="E371" t="s">
        <v>56</v>
      </c>
      <c r="G371" t="s">
        <v>9</v>
      </c>
      <c r="H371" t="s">
        <v>17</v>
      </c>
      <c r="I371">
        <f>YEAR(tData[[#This Row],[datum]])</f>
        <v>2014</v>
      </c>
      <c r="J371" t="str">
        <f>"Q"&amp;QUOTIENT(MONTH(tData[[#This Row],[datum]])-1,3)+1</f>
        <v>Q2</v>
      </c>
    </row>
    <row r="372" spans="1:10" x14ac:dyDescent="0.25">
      <c r="A372" s="1">
        <v>41730</v>
      </c>
      <c r="B372">
        <v>882</v>
      </c>
      <c r="E372" t="s">
        <v>8</v>
      </c>
      <c r="F372">
        <v>7.3</v>
      </c>
      <c r="G372" t="s">
        <v>9</v>
      </c>
      <c r="H372" t="s">
        <v>10</v>
      </c>
      <c r="I372">
        <f>YEAR(tData[[#This Row],[datum]])</f>
        <v>2014</v>
      </c>
      <c r="J372" t="str">
        <f>"Q"&amp;QUOTIENT(MONTH(tData[[#This Row],[datum]])-1,3)+1</f>
        <v>Q2</v>
      </c>
    </row>
    <row r="373" spans="1:10" x14ac:dyDescent="0.25">
      <c r="A373" s="1">
        <v>41730</v>
      </c>
      <c r="E373" t="s">
        <v>5</v>
      </c>
      <c r="F373">
        <v>7.3</v>
      </c>
      <c r="G373" t="s">
        <v>5</v>
      </c>
      <c r="I373">
        <f>YEAR(tData[[#This Row],[datum]])</f>
        <v>2014</v>
      </c>
      <c r="J373" t="str">
        <f>"Q"&amp;QUOTIENT(MONTH(tData[[#This Row],[datum]])-1,3)+1</f>
        <v>Q2</v>
      </c>
    </row>
    <row r="374" spans="1:10" x14ac:dyDescent="0.25">
      <c r="A374" s="1">
        <v>41760</v>
      </c>
      <c r="B374">
        <v>1158</v>
      </c>
      <c r="E374" t="s">
        <v>15</v>
      </c>
      <c r="F374">
        <v>10.97</v>
      </c>
      <c r="G374" t="s">
        <v>9</v>
      </c>
      <c r="H374" t="s">
        <v>16</v>
      </c>
      <c r="I374">
        <f>YEAR(tData[[#This Row],[datum]])</f>
        <v>2014</v>
      </c>
      <c r="J374" t="str">
        <f>"Q"&amp;QUOTIENT(MONTH(tData[[#This Row],[datum]])-1,3)+1</f>
        <v>Q2</v>
      </c>
    </row>
    <row r="375" spans="1:10" x14ac:dyDescent="0.25">
      <c r="A375" s="1">
        <v>41760</v>
      </c>
      <c r="B375">
        <v>322</v>
      </c>
      <c r="E375" t="s">
        <v>13</v>
      </c>
      <c r="F375">
        <v>10.97</v>
      </c>
      <c r="G375" t="s">
        <v>9</v>
      </c>
      <c r="H375" t="s">
        <v>14</v>
      </c>
      <c r="I375">
        <f>YEAR(tData[[#This Row],[datum]])</f>
        <v>2014</v>
      </c>
      <c r="J375" t="str">
        <f>"Q"&amp;QUOTIENT(MONTH(tData[[#This Row],[datum]])-1,3)+1</f>
        <v>Q2</v>
      </c>
    </row>
    <row r="376" spans="1:10" x14ac:dyDescent="0.25">
      <c r="A376" s="1">
        <v>41760</v>
      </c>
      <c r="B376">
        <v>1371</v>
      </c>
      <c r="E376" t="s">
        <v>11</v>
      </c>
      <c r="F376">
        <v>10.97</v>
      </c>
      <c r="G376" t="s">
        <v>9</v>
      </c>
      <c r="H376" t="s">
        <v>12</v>
      </c>
      <c r="I376">
        <f>YEAR(tData[[#This Row],[datum]])</f>
        <v>2014</v>
      </c>
      <c r="J376" t="str">
        <f>"Q"&amp;QUOTIENT(MONTH(tData[[#This Row],[datum]])-1,3)+1</f>
        <v>Q2</v>
      </c>
    </row>
    <row r="377" spans="1:10" x14ac:dyDescent="0.25">
      <c r="A377" s="1">
        <v>41760</v>
      </c>
      <c r="B377">
        <v>14474.52</v>
      </c>
      <c r="D377">
        <v>14474.52</v>
      </c>
      <c r="E377" t="s">
        <v>56</v>
      </c>
      <c r="G377" t="s">
        <v>9</v>
      </c>
      <c r="H377" t="s">
        <v>17</v>
      </c>
      <c r="I377">
        <f>YEAR(tData[[#This Row],[datum]])</f>
        <v>2014</v>
      </c>
      <c r="J377" t="str">
        <f>"Q"&amp;QUOTIENT(MONTH(tData[[#This Row],[datum]])-1,3)+1</f>
        <v>Q2</v>
      </c>
    </row>
    <row r="378" spans="1:10" x14ac:dyDescent="0.25">
      <c r="A378" s="1">
        <v>41760</v>
      </c>
      <c r="B378">
        <v>4171</v>
      </c>
      <c r="E378" t="s">
        <v>8</v>
      </c>
      <c r="F378">
        <v>10.97</v>
      </c>
      <c r="G378" t="s">
        <v>9</v>
      </c>
      <c r="H378" t="s">
        <v>10</v>
      </c>
      <c r="I378">
        <f>YEAR(tData[[#This Row],[datum]])</f>
        <v>2014</v>
      </c>
      <c r="J378" t="str">
        <f>"Q"&amp;QUOTIENT(MONTH(tData[[#This Row],[datum]])-1,3)+1</f>
        <v>Q2</v>
      </c>
    </row>
    <row r="379" spans="1:10" x14ac:dyDescent="0.25">
      <c r="A379" s="1">
        <v>41760</v>
      </c>
      <c r="E379" t="s">
        <v>5</v>
      </c>
      <c r="F379">
        <v>10.97</v>
      </c>
      <c r="G379" t="s">
        <v>5</v>
      </c>
      <c r="I379">
        <f>YEAR(tData[[#This Row],[datum]])</f>
        <v>2014</v>
      </c>
      <c r="J379" t="str">
        <f>"Q"&amp;QUOTIENT(MONTH(tData[[#This Row],[datum]])-1,3)+1</f>
        <v>Q2</v>
      </c>
    </row>
    <row r="380" spans="1:10" x14ac:dyDescent="0.25">
      <c r="A380" s="1">
        <v>41791</v>
      </c>
      <c r="B380">
        <v>953</v>
      </c>
      <c r="E380" t="s">
        <v>15</v>
      </c>
      <c r="F380">
        <v>14.11</v>
      </c>
      <c r="G380" t="s">
        <v>9</v>
      </c>
      <c r="H380" t="s">
        <v>16</v>
      </c>
      <c r="I380">
        <f>YEAR(tData[[#This Row],[datum]])</f>
        <v>2014</v>
      </c>
      <c r="J380" t="str">
        <f>"Q"&amp;QUOTIENT(MONTH(tData[[#This Row],[datum]])-1,3)+1</f>
        <v>Q2</v>
      </c>
    </row>
    <row r="381" spans="1:10" x14ac:dyDescent="0.25">
      <c r="A381" s="1">
        <v>41791</v>
      </c>
      <c r="B381">
        <v>284</v>
      </c>
      <c r="E381" t="s">
        <v>13</v>
      </c>
      <c r="F381">
        <v>14.11</v>
      </c>
      <c r="G381" t="s">
        <v>9</v>
      </c>
      <c r="H381" t="s">
        <v>14</v>
      </c>
      <c r="I381">
        <f>YEAR(tData[[#This Row],[datum]])</f>
        <v>2014</v>
      </c>
      <c r="J381" t="str">
        <f>"Q"&amp;QUOTIENT(MONTH(tData[[#This Row],[datum]])-1,3)+1</f>
        <v>Q2</v>
      </c>
    </row>
    <row r="382" spans="1:10" x14ac:dyDescent="0.25">
      <c r="A382" s="1">
        <v>41791</v>
      </c>
      <c r="B382">
        <v>1159</v>
      </c>
      <c r="E382" t="s">
        <v>11</v>
      </c>
      <c r="F382">
        <v>14.11</v>
      </c>
      <c r="G382" t="s">
        <v>9</v>
      </c>
      <c r="H382" t="s">
        <v>12</v>
      </c>
      <c r="I382">
        <f>YEAR(tData[[#This Row],[datum]])</f>
        <v>2014</v>
      </c>
      <c r="J382" t="str">
        <f>"Q"&amp;QUOTIENT(MONTH(tData[[#This Row],[datum]])-1,3)+1</f>
        <v>Q2</v>
      </c>
    </row>
    <row r="383" spans="1:10" x14ac:dyDescent="0.25">
      <c r="A383" s="1">
        <v>41791</v>
      </c>
      <c r="B383">
        <v>8129.76</v>
      </c>
      <c r="D383">
        <v>8129.76</v>
      </c>
      <c r="E383" t="s">
        <v>56</v>
      </c>
      <c r="F383">
        <v>14.11</v>
      </c>
      <c r="G383" t="s">
        <v>9</v>
      </c>
      <c r="H383" t="s">
        <v>17</v>
      </c>
      <c r="I383">
        <f>YEAR(tData[[#This Row],[datum]])</f>
        <v>2014</v>
      </c>
      <c r="J383" t="str">
        <f>"Q"&amp;QUOTIENT(MONTH(tData[[#This Row],[datum]])-1,3)+1</f>
        <v>Q2</v>
      </c>
    </row>
    <row r="384" spans="1:10" x14ac:dyDescent="0.25">
      <c r="A384" s="1">
        <v>41791</v>
      </c>
      <c r="B384">
        <v>6201</v>
      </c>
      <c r="E384" t="s">
        <v>8</v>
      </c>
      <c r="F384">
        <v>14.11</v>
      </c>
      <c r="G384" t="s">
        <v>9</v>
      </c>
      <c r="H384" t="s">
        <v>10</v>
      </c>
      <c r="I384">
        <f>YEAR(tData[[#This Row],[datum]])</f>
        <v>2014</v>
      </c>
      <c r="J384" t="str">
        <f>"Q"&amp;QUOTIENT(MONTH(tData[[#This Row],[datum]])-1,3)+1</f>
        <v>Q2</v>
      </c>
    </row>
    <row r="385" spans="1:10" x14ac:dyDescent="0.25">
      <c r="A385" s="1">
        <v>41791</v>
      </c>
      <c r="E385" t="s">
        <v>5</v>
      </c>
      <c r="F385">
        <v>14.11</v>
      </c>
      <c r="G385" t="s">
        <v>5</v>
      </c>
      <c r="I385">
        <f>YEAR(tData[[#This Row],[datum]])</f>
        <v>2014</v>
      </c>
      <c r="J385" t="str">
        <f>"Q"&amp;QUOTIENT(MONTH(tData[[#This Row],[datum]])-1,3)+1</f>
        <v>Q2</v>
      </c>
    </row>
    <row r="386" spans="1:10" x14ac:dyDescent="0.25">
      <c r="A386" s="1">
        <v>41821</v>
      </c>
      <c r="B386">
        <v>1029</v>
      </c>
      <c r="E386" t="s">
        <v>15</v>
      </c>
      <c r="F386">
        <v>20.67</v>
      </c>
      <c r="G386" t="s">
        <v>9</v>
      </c>
      <c r="H386" t="s">
        <v>16</v>
      </c>
      <c r="I386">
        <f>YEAR(tData[[#This Row],[datum]])</f>
        <v>2014</v>
      </c>
      <c r="J386" t="str">
        <f>"Q"&amp;QUOTIENT(MONTH(tData[[#This Row],[datum]])-1,3)+1</f>
        <v>Q3</v>
      </c>
    </row>
    <row r="387" spans="1:10" x14ac:dyDescent="0.25">
      <c r="A387" s="1">
        <v>41821</v>
      </c>
      <c r="B387">
        <v>296</v>
      </c>
      <c r="E387" t="s">
        <v>13</v>
      </c>
      <c r="F387">
        <v>20.67</v>
      </c>
      <c r="G387" t="s">
        <v>9</v>
      </c>
      <c r="H387" t="s">
        <v>14</v>
      </c>
      <c r="I387">
        <f>YEAR(tData[[#This Row],[datum]])</f>
        <v>2014</v>
      </c>
      <c r="J387" t="str">
        <f>"Q"&amp;QUOTIENT(MONTH(tData[[#This Row],[datum]])-1,3)+1</f>
        <v>Q3</v>
      </c>
    </row>
    <row r="388" spans="1:10" x14ac:dyDescent="0.25">
      <c r="A388" s="1">
        <v>41821</v>
      </c>
      <c r="B388">
        <v>966</v>
      </c>
      <c r="E388" t="s">
        <v>11</v>
      </c>
      <c r="F388">
        <v>20.67</v>
      </c>
      <c r="G388" t="s">
        <v>9</v>
      </c>
      <c r="H388" t="s">
        <v>12</v>
      </c>
      <c r="I388">
        <f>YEAR(tData[[#This Row],[datum]])</f>
        <v>2014</v>
      </c>
      <c r="J388" t="str">
        <f>"Q"&amp;QUOTIENT(MONTH(tData[[#This Row],[datum]])-1,3)+1</f>
        <v>Q3</v>
      </c>
    </row>
    <row r="389" spans="1:10" x14ac:dyDescent="0.25">
      <c r="A389" s="1">
        <v>41821</v>
      </c>
      <c r="B389">
        <v>2738.28</v>
      </c>
      <c r="D389">
        <v>2738.28</v>
      </c>
      <c r="E389" t="s">
        <v>56</v>
      </c>
      <c r="F389">
        <v>20.67</v>
      </c>
      <c r="G389" t="s">
        <v>9</v>
      </c>
      <c r="H389" t="s">
        <v>17</v>
      </c>
      <c r="I389">
        <f>YEAR(tData[[#This Row],[datum]])</f>
        <v>2014</v>
      </c>
      <c r="J389" t="str">
        <f>"Q"&amp;QUOTIENT(MONTH(tData[[#This Row],[datum]])-1,3)+1</f>
        <v>Q3</v>
      </c>
    </row>
    <row r="390" spans="1:10" x14ac:dyDescent="0.25">
      <c r="A390" s="1">
        <v>41821</v>
      </c>
      <c r="B390">
        <v>5976</v>
      </c>
      <c r="E390" t="s">
        <v>8</v>
      </c>
      <c r="F390">
        <v>20.67</v>
      </c>
      <c r="G390" t="s">
        <v>9</v>
      </c>
      <c r="H390" t="s">
        <v>10</v>
      </c>
      <c r="I390">
        <f>YEAR(tData[[#This Row],[datum]])</f>
        <v>2014</v>
      </c>
      <c r="J390" t="str">
        <f>"Q"&amp;QUOTIENT(MONTH(tData[[#This Row],[datum]])-1,3)+1</f>
        <v>Q3</v>
      </c>
    </row>
    <row r="391" spans="1:10" x14ac:dyDescent="0.25">
      <c r="A391" s="1">
        <v>41821</v>
      </c>
      <c r="E391" t="s">
        <v>5</v>
      </c>
      <c r="F391">
        <v>20.67</v>
      </c>
      <c r="G391" t="s">
        <v>5</v>
      </c>
      <c r="I391">
        <f>YEAR(tData[[#This Row],[datum]])</f>
        <v>2014</v>
      </c>
      <c r="J391" t="str">
        <f>"Q"&amp;QUOTIENT(MONTH(tData[[#This Row],[datum]])-1,3)+1</f>
        <v>Q3</v>
      </c>
    </row>
    <row r="392" spans="1:10" x14ac:dyDescent="0.25">
      <c r="A392" s="1">
        <v>41852</v>
      </c>
      <c r="B392">
        <v>1065</v>
      </c>
      <c r="E392" t="s">
        <v>15</v>
      </c>
      <c r="G392" t="s">
        <v>9</v>
      </c>
      <c r="H392" t="s">
        <v>16</v>
      </c>
      <c r="I392">
        <f>YEAR(tData[[#This Row],[datum]])</f>
        <v>2014</v>
      </c>
      <c r="J392" t="str">
        <f>"Q"&amp;QUOTIENT(MONTH(tData[[#This Row],[datum]])-1,3)+1</f>
        <v>Q3</v>
      </c>
    </row>
    <row r="393" spans="1:10" x14ac:dyDescent="0.25">
      <c r="A393" s="1">
        <v>41852</v>
      </c>
      <c r="B393">
        <v>331</v>
      </c>
      <c r="E393" t="s">
        <v>13</v>
      </c>
      <c r="G393" t="s">
        <v>9</v>
      </c>
      <c r="H393" t="s">
        <v>14</v>
      </c>
      <c r="I393">
        <f>YEAR(tData[[#This Row],[datum]])</f>
        <v>2014</v>
      </c>
      <c r="J393" t="str">
        <f>"Q"&amp;QUOTIENT(MONTH(tData[[#This Row],[datum]])-1,3)+1</f>
        <v>Q3</v>
      </c>
    </row>
    <row r="394" spans="1:10" x14ac:dyDescent="0.25">
      <c r="A394" s="1">
        <v>41852</v>
      </c>
      <c r="B394">
        <v>1050</v>
      </c>
      <c r="C394">
        <v>17.39</v>
      </c>
      <c r="E394" t="s">
        <v>11</v>
      </c>
      <c r="G394" t="s">
        <v>9</v>
      </c>
      <c r="H394" t="s">
        <v>12</v>
      </c>
      <c r="I394">
        <f>YEAR(tData[[#This Row],[datum]])</f>
        <v>2014</v>
      </c>
      <c r="J394" t="str">
        <f>"Q"&amp;QUOTIENT(MONTH(tData[[#This Row],[datum]])-1,3)+1</f>
        <v>Q3</v>
      </c>
    </row>
    <row r="395" spans="1:10" x14ac:dyDescent="0.25">
      <c r="A395" s="1">
        <v>41852</v>
      </c>
      <c r="B395">
        <v>5037.3599999999997</v>
      </c>
      <c r="D395">
        <v>5037.3599999999997</v>
      </c>
      <c r="E395" t="s">
        <v>56</v>
      </c>
      <c r="G395" t="s">
        <v>9</v>
      </c>
      <c r="H395" t="s">
        <v>17</v>
      </c>
      <c r="I395">
        <f>YEAR(tData[[#This Row],[datum]])</f>
        <v>2014</v>
      </c>
      <c r="J395" t="str">
        <f>"Q"&amp;QUOTIENT(MONTH(tData[[#This Row],[datum]])-1,3)+1</f>
        <v>Q3</v>
      </c>
    </row>
    <row r="396" spans="1:10" x14ac:dyDescent="0.25">
      <c r="A396" s="1">
        <v>41852</v>
      </c>
      <c r="B396">
        <v>6177</v>
      </c>
      <c r="E396" t="s">
        <v>8</v>
      </c>
      <c r="F396">
        <v>17.39</v>
      </c>
      <c r="G396" t="s">
        <v>9</v>
      </c>
      <c r="H396" t="s">
        <v>10</v>
      </c>
      <c r="I396">
        <f>YEAR(tData[[#This Row],[datum]])</f>
        <v>2014</v>
      </c>
      <c r="J396" t="str">
        <f>"Q"&amp;QUOTIENT(MONTH(tData[[#This Row],[datum]])-1,3)+1</f>
        <v>Q3</v>
      </c>
    </row>
    <row r="397" spans="1:10" x14ac:dyDescent="0.25">
      <c r="A397" s="1">
        <v>41852</v>
      </c>
      <c r="E397" t="s">
        <v>5</v>
      </c>
      <c r="F397">
        <v>17.39</v>
      </c>
      <c r="G397" t="s">
        <v>5</v>
      </c>
      <c r="I397">
        <f>YEAR(tData[[#This Row],[datum]])</f>
        <v>2014</v>
      </c>
      <c r="J397" t="str">
        <f>"Q"&amp;QUOTIENT(MONTH(tData[[#This Row],[datum]])-1,3)+1</f>
        <v>Q3</v>
      </c>
    </row>
    <row r="398" spans="1:10" x14ac:dyDescent="0.25">
      <c r="A398" s="1">
        <v>41883</v>
      </c>
      <c r="B398">
        <v>1016</v>
      </c>
      <c r="E398" t="s">
        <v>15</v>
      </c>
      <c r="G398" t="s">
        <v>9</v>
      </c>
      <c r="H398" t="s">
        <v>16</v>
      </c>
      <c r="I398">
        <f>YEAR(tData[[#This Row],[datum]])</f>
        <v>2014</v>
      </c>
      <c r="J398" t="str">
        <f>"Q"&amp;QUOTIENT(MONTH(tData[[#This Row],[datum]])-1,3)+1</f>
        <v>Q3</v>
      </c>
    </row>
    <row r="399" spans="1:10" x14ac:dyDescent="0.25">
      <c r="A399" s="1">
        <v>41883</v>
      </c>
      <c r="B399">
        <v>350</v>
      </c>
      <c r="E399" t="s">
        <v>13</v>
      </c>
      <c r="G399" t="s">
        <v>9</v>
      </c>
      <c r="H399" t="s">
        <v>14</v>
      </c>
      <c r="I399">
        <f>YEAR(tData[[#This Row],[datum]])</f>
        <v>2014</v>
      </c>
      <c r="J399" t="str">
        <f>"Q"&amp;QUOTIENT(MONTH(tData[[#This Row],[datum]])-1,3)+1</f>
        <v>Q3</v>
      </c>
    </row>
    <row r="400" spans="1:10" x14ac:dyDescent="0.25">
      <c r="A400" s="1">
        <v>41883</v>
      </c>
      <c r="B400">
        <v>1043</v>
      </c>
      <c r="C400">
        <v>13.35</v>
      </c>
      <c r="E400" t="s">
        <v>11</v>
      </c>
      <c r="G400" t="s">
        <v>9</v>
      </c>
      <c r="H400" t="s">
        <v>12</v>
      </c>
      <c r="I400">
        <f>YEAR(tData[[#This Row],[datum]])</f>
        <v>2014</v>
      </c>
      <c r="J400" t="str">
        <f>"Q"&amp;QUOTIENT(MONTH(tData[[#This Row],[datum]])-1,3)+1</f>
        <v>Q3</v>
      </c>
    </row>
    <row r="401" spans="1:10" x14ac:dyDescent="0.25">
      <c r="A401" s="1">
        <v>41883</v>
      </c>
      <c r="B401">
        <v>8285.58</v>
      </c>
      <c r="D401">
        <v>8285.58</v>
      </c>
      <c r="E401" t="s">
        <v>56</v>
      </c>
      <c r="G401" t="s">
        <v>9</v>
      </c>
      <c r="H401" t="s">
        <v>17</v>
      </c>
      <c r="I401">
        <f>YEAR(tData[[#This Row],[datum]])</f>
        <v>2014</v>
      </c>
      <c r="J401" t="str">
        <f>"Q"&amp;QUOTIENT(MONTH(tData[[#This Row],[datum]])-1,3)+1</f>
        <v>Q3</v>
      </c>
    </row>
    <row r="402" spans="1:10" x14ac:dyDescent="0.25">
      <c r="A402" s="1">
        <v>41883</v>
      </c>
      <c r="B402">
        <v>5560</v>
      </c>
      <c r="E402" t="s">
        <v>8</v>
      </c>
      <c r="F402">
        <v>13.35</v>
      </c>
      <c r="G402" t="s">
        <v>9</v>
      </c>
      <c r="H402" t="s">
        <v>10</v>
      </c>
      <c r="I402">
        <f>YEAR(tData[[#This Row],[datum]])</f>
        <v>2014</v>
      </c>
      <c r="J402" t="str">
        <f>"Q"&amp;QUOTIENT(MONTH(tData[[#This Row],[datum]])-1,3)+1</f>
        <v>Q3</v>
      </c>
    </row>
    <row r="403" spans="1:10" x14ac:dyDescent="0.25">
      <c r="A403" s="1">
        <v>41883</v>
      </c>
      <c r="E403" t="s">
        <v>5</v>
      </c>
      <c r="F403">
        <v>13.35</v>
      </c>
      <c r="G403" t="s">
        <v>5</v>
      </c>
      <c r="I403">
        <f>YEAR(tData[[#This Row],[datum]])</f>
        <v>2014</v>
      </c>
      <c r="J403" t="str">
        <f>"Q"&amp;QUOTIENT(MONTH(tData[[#This Row],[datum]])-1,3)+1</f>
        <v>Q3</v>
      </c>
    </row>
    <row r="404" spans="1:10" x14ac:dyDescent="0.25">
      <c r="A404" s="1">
        <v>41913</v>
      </c>
      <c r="B404">
        <v>1513</v>
      </c>
      <c r="E404" t="s">
        <v>15</v>
      </c>
      <c r="G404" t="s">
        <v>9</v>
      </c>
      <c r="H404" t="s">
        <v>16</v>
      </c>
      <c r="I404">
        <f>YEAR(tData[[#This Row],[datum]])</f>
        <v>2014</v>
      </c>
      <c r="J404" t="str">
        <f>"Q"&amp;QUOTIENT(MONTH(tData[[#This Row],[datum]])-1,3)+1</f>
        <v>Q4</v>
      </c>
    </row>
    <row r="405" spans="1:10" x14ac:dyDescent="0.25">
      <c r="A405" s="1">
        <v>41913</v>
      </c>
      <c r="B405">
        <v>415</v>
      </c>
      <c r="E405" t="s">
        <v>13</v>
      </c>
      <c r="G405" t="s">
        <v>9</v>
      </c>
      <c r="H405" t="s">
        <v>14</v>
      </c>
      <c r="I405">
        <f>YEAR(tData[[#This Row],[datum]])</f>
        <v>2014</v>
      </c>
      <c r="J405" t="str">
        <f>"Q"&amp;QUOTIENT(MONTH(tData[[#This Row],[datum]])-1,3)+1</f>
        <v>Q4</v>
      </c>
    </row>
    <row r="406" spans="1:10" x14ac:dyDescent="0.25">
      <c r="A406" s="1">
        <v>41913</v>
      </c>
      <c r="B406">
        <v>1171</v>
      </c>
      <c r="C406">
        <v>9.3699999999999992</v>
      </c>
      <c r="E406" t="s">
        <v>11</v>
      </c>
      <c r="G406" t="s">
        <v>9</v>
      </c>
      <c r="H406" t="s">
        <v>12</v>
      </c>
      <c r="I406">
        <f>YEAR(tData[[#This Row],[datum]])</f>
        <v>2014</v>
      </c>
      <c r="J406" t="str">
        <f>"Q"&amp;QUOTIENT(MONTH(tData[[#This Row],[datum]])-1,3)+1</f>
        <v>Q4</v>
      </c>
    </row>
    <row r="407" spans="1:10" x14ac:dyDescent="0.25">
      <c r="A407" s="1">
        <v>41913</v>
      </c>
      <c r="B407">
        <v>9327.9</v>
      </c>
      <c r="D407">
        <v>9327.9</v>
      </c>
      <c r="E407" t="s">
        <v>56</v>
      </c>
      <c r="G407" t="s">
        <v>9</v>
      </c>
      <c r="H407" t="s">
        <v>17</v>
      </c>
      <c r="I407">
        <f>YEAR(tData[[#This Row],[datum]])</f>
        <v>2014</v>
      </c>
      <c r="J407" t="str">
        <f>"Q"&amp;QUOTIENT(MONTH(tData[[#This Row],[datum]])-1,3)+1</f>
        <v>Q4</v>
      </c>
    </row>
    <row r="408" spans="1:10" x14ac:dyDescent="0.25">
      <c r="A408" s="1">
        <v>41913</v>
      </c>
      <c r="B408">
        <v>4638</v>
      </c>
      <c r="E408" t="s">
        <v>8</v>
      </c>
      <c r="F408">
        <v>9.3699999999999992</v>
      </c>
      <c r="G408" t="s">
        <v>9</v>
      </c>
      <c r="H408" t="s">
        <v>10</v>
      </c>
      <c r="I408">
        <f>YEAR(tData[[#This Row],[datum]])</f>
        <v>2014</v>
      </c>
      <c r="J408" t="str">
        <f>"Q"&amp;QUOTIENT(MONTH(tData[[#This Row],[datum]])-1,3)+1</f>
        <v>Q4</v>
      </c>
    </row>
    <row r="409" spans="1:10" x14ac:dyDescent="0.25">
      <c r="A409" s="1">
        <v>41913</v>
      </c>
      <c r="E409" t="s">
        <v>5</v>
      </c>
      <c r="F409">
        <v>9.3699999999999992</v>
      </c>
      <c r="G409" t="s">
        <v>5</v>
      </c>
      <c r="I409">
        <f>YEAR(tData[[#This Row],[datum]])</f>
        <v>2014</v>
      </c>
      <c r="J409" t="str">
        <f>"Q"&amp;QUOTIENT(MONTH(tData[[#This Row],[datum]])-1,3)+1</f>
        <v>Q4</v>
      </c>
    </row>
    <row r="410" spans="1:10" x14ac:dyDescent="0.25">
      <c r="A410" s="1">
        <v>41944</v>
      </c>
      <c r="B410">
        <v>1580</v>
      </c>
      <c r="E410" t="s">
        <v>15</v>
      </c>
      <c r="G410" t="s">
        <v>9</v>
      </c>
      <c r="H410" t="s">
        <v>16</v>
      </c>
      <c r="I410">
        <f>YEAR(tData[[#This Row],[datum]])</f>
        <v>2014</v>
      </c>
      <c r="J410" t="str">
        <f>"Q"&amp;QUOTIENT(MONTH(tData[[#This Row],[datum]])-1,3)+1</f>
        <v>Q4</v>
      </c>
    </row>
    <row r="411" spans="1:10" x14ac:dyDescent="0.25">
      <c r="A411" s="1">
        <v>41944</v>
      </c>
      <c r="B411">
        <v>451</v>
      </c>
      <c r="E411" t="s">
        <v>13</v>
      </c>
      <c r="G411" t="s">
        <v>9</v>
      </c>
      <c r="H411" t="s">
        <v>14</v>
      </c>
      <c r="I411">
        <f>YEAR(tData[[#This Row],[datum]])</f>
        <v>2014</v>
      </c>
      <c r="J411" t="str">
        <f>"Q"&amp;QUOTIENT(MONTH(tData[[#This Row],[datum]])-1,3)+1</f>
        <v>Q4</v>
      </c>
    </row>
    <row r="412" spans="1:10" x14ac:dyDescent="0.25">
      <c r="A412" s="1">
        <v>41944</v>
      </c>
      <c r="B412">
        <v>1069</v>
      </c>
      <c r="C412">
        <v>5.48</v>
      </c>
      <c r="E412" t="s">
        <v>11</v>
      </c>
      <c r="G412" t="s">
        <v>9</v>
      </c>
      <c r="H412" t="s">
        <v>12</v>
      </c>
      <c r="I412">
        <f>YEAR(tData[[#This Row],[datum]])</f>
        <v>2014</v>
      </c>
      <c r="J412" t="str">
        <f>"Q"&amp;QUOTIENT(MONTH(tData[[#This Row],[datum]])-1,3)+1</f>
        <v>Q4</v>
      </c>
    </row>
    <row r="413" spans="1:10" x14ac:dyDescent="0.25">
      <c r="A413" s="1">
        <v>41944</v>
      </c>
      <c r="B413">
        <v>9577.92</v>
      </c>
      <c r="C413">
        <v>4281.6000000000004</v>
      </c>
      <c r="D413">
        <v>5296.32</v>
      </c>
      <c r="E413" t="s">
        <v>56</v>
      </c>
      <c r="G413" t="s">
        <v>9</v>
      </c>
      <c r="H413" t="s">
        <v>17</v>
      </c>
      <c r="I413">
        <f>YEAR(tData[[#This Row],[datum]])</f>
        <v>2014</v>
      </c>
      <c r="J413" t="str">
        <f>"Q"&amp;QUOTIENT(MONTH(tData[[#This Row],[datum]])-1,3)+1</f>
        <v>Q4</v>
      </c>
    </row>
    <row r="414" spans="1:10" x14ac:dyDescent="0.25">
      <c r="A414" s="1">
        <v>41944</v>
      </c>
      <c r="B414">
        <v>1512</v>
      </c>
      <c r="E414" t="s">
        <v>8</v>
      </c>
      <c r="F414">
        <v>5.48</v>
      </c>
      <c r="G414" t="s">
        <v>9</v>
      </c>
      <c r="H414" t="s">
        <v>10</v>
      </c>
      <c r="I414">
        <f>YEAR(tData[[#This Row],[datum]])</f>
        <v>2014</v>
      </c>
      <c r="J414" t="str">
        <f>"Q"&amp;QUOTIENT(MONTH(tData[[#This Row],[datum]])-1,3)+1</f>
        <v>Q4</v>
      </c>
    </row>
    <row r="415" spans="1:10" x14ac:dyDescent="0.25">
      <c r="A415" s="1">
        <v>41944</v>
      </c>
      <c r="E415" t="s">
        <v>5</v>
      </c>
      <c r="F415">
        <v>5.48</v>
      </c>
      <c r="G415" t="s">
        <v>5</v>
      </c>
      <c r="I415">
        <f>YEAR(tData[[#This Row],[datum]])</f>
        <v>2014</v>
      </c>
      <c r="J415" t="str">
        <f>"Q"&amp;QUOTIENT(MONTH(tData[[#This Row],[datum]])-1,3)+1</f>
        <v>Q4</v>
      </c>
    </row>
    <row r="416" spans="1:10" x14ac:dyDescent="0.25">
      <c r="A416" s="1">
        <v>41974</v>
      </c>
      <c r="B416">
        <v>1605</v>
      </c>
      <c r="E416" t="s">
        <v>15</v>
      </c>
      <c r="G416" t="s">
        <v>9</v>
      </c>
      <c r="H416" t="s">
        <v>16</v>
      </c>
      <c r="I416">
        <f>YEAR(tData[[#This Row],[datum]])</f>
        <v>2014</v>
      </c>
      <c r="J416" t="str">
        <f>"Q"&amp;QUOTIENT(MONTH(tData[[#This Row],[datum]])-1,3)+1</f>
        <v>Q4</v>
      </c>
    </row>
    <row r="417" spans="1:10" x14ac:dyDescent="0.25">
      <c r="A417" s="1">
        <v>41974</v>
      </c>
      <c r="B417">
        <v>467</v>
      </c>
      <c r="E417" t="s">
        <v>13</v>
      </c>
      <c r="G417" t="s">
        <v>9</v>
      </c>
      <c r="H417" t="s">
        <v>14</v>
      </c>
      <c r="I417">
        <f>YEAR(tData[[#This Row],[datum]])</f>
        <v>2014</v>
      </c>
      <c r="J417" t="str">
        <f>"Q"&amp;QUOTIENT(MONTH(tData[[#This Row],[datum]])-1,3)+1</f>
        <v>Q4</v>
      </c>
    </row>
    <row r="418" spans="1:10" x14ac:dyDescent="0.25">
      <c r="A418" s="1">
        <v>41974</v>
      </c>
      <c r="B418">
        <v>1031</v>
      </c>
      <c r="C418">
        <v>0.42</v>
      </c>
      <c r="E418" t="s">
        <v>11</v>
      </c>
      <c r="G418" t="s">
        <v>9</v>
      </c>
      <c r="H418" t="s">
        <v>12</v>
      </c>
      <c r="I418">
        <f>YEAR(tData[[#This Row],[datum]])</f>
        <v>2014</v>
      </c>
      <c r="J418" t="str">
        <f>"Q"&amp;QUOTIENT(MONTH(tData[[#This Row],[datum]])-1,3)+1</f>
        <v>Q4</v>
      </c>
    </row>
    <row r="419" spans="1:10" x14ac:dyDescent="0.25">
      <c r="A419" s="1">
        <v>41974</v>
      </c>
      <c r="B419">
        <v>14220.96</v>
      </c>
      <c r="C419">
        <v>5174.82</v>
      </c>
      <c r="D419">
        <v>9046.14</v>
      </c>
      <c r="E419" t="s">
        <v>56</v>
      </c>
      <c r="G419" t="s">
        <v>9</v>
      </c>
      <c r="H419" t="s">
        <v>17</v>
      </c>
      <c r="I419">
        <f>YEAR(tData[[#This Row],[datum]])</f>
        <v>2014</v>
      </c>
      <c r="J419" t="str">
        <f>"Q"&amp;QUOTIENT(MONTH(tData[[#This Row],[datum]])-1,3)+1</f>
        <v>Q4</v>
      </c>
    </row>
    <row r="420" spans="1:10" x14ac:dyDescent="0.25">
      <c r="A420" s="1">
        <v>41974</v>
      </c>
      <c r="B420">
        <v>1446</v>
      </c>
      <c r="E420" t="s">
        <v>8</v>
      </c>
      <c r="F420">
        <v>0.42</v>
      </c>
      <c r="G420" t="s">
        <v>9</v>
      </c>
      <c r="H420" t="s">
        <v>10</v>
      </c>
      <c r="I420">
        <f>YEAR(tData[[#This Row],[datum]])</f>
        <v>2014</v>
      </c>
      <c r="J420" t="str">
        <f>"Q"&amp;QUOTIENT(MONTH(tData[[#This Row],[datum]])-1,3)+1</f>
        <v>Q4</v>
      </c>
    </row>
    <row r="421" spans="1:10" x14ac:dyDescent="0.25">
      <c r="A421" s="1">
        <v>41974</v>
      </c>
      <c r="E421" t="s">
        <v>5</v>
      </c>
      <c r="F421">
        <v>0.42</v>
      </c>
      <c r="G421" t="s">
        <v>5</v>
      </c>
      <c r="I421">
        <f>YEAR(tData[[#This Row],[datum]])</f>
        <v>2014</v>
      </c>
      <c r="J421" t="str">
        <f>"Q"&amp;QUOTIENT(MONTH(tData[[#This Row],[datum]])-1,3)+1</f>
        <v>Q4</v>
      </c>
    </row>
    <row r="422" spans="1:10" x14ac:dyDescent="0.25">
      <c r="A422" s="1">
        <v>42005</v>
      </c>
      <c r="B422">
        <v>1596</v>
      </c>
      <c r="E422" t="s">
        <v>15</v>
      </c>
      <c r="G422" t="s">
        <v>9</v>
      </c>
      <c r="H422" t="s">
        <v>16</v>
      </c>
      <c r="I422">
        <f>YEAR(tData[[#This Row],[datum]])</f>
        <v>2015</v>
      </c>
      <c r="J422" t="str">
        <f>"Q"&amp;QUOTIENT(MONTH(tData[[#This Row],[datum]])-1,3)+1</f>
        <v>Q1</v>
      </c>
    </row>
    <row r="423" spans="1:10" x14ac:dyDescent="0.25">
      <c r="A423" s="1">
        <v>42005</v>
      </c>
      <c r="B423">
        <v>456</v>
      </c>
      <c r="E423" t="s">
        <v>13</v>
      </c>
      <c r="G423" t="s">
        <v>9</v>
      </c>
      <c r="H423" t="s">
        <v>14</v>
      </c>
      <c r="I423">
        <f>YEAR(tData[[#This Row],[datum]])</f>
        <v>2015</v>
      </c>
      <c r="J423" t="str">
        <f>"Q"&amp;QUOTIENT(MONTH(tData[[#This Row],[datum]])-1,3)+1</f>
        <v>Q1</v>
      </c>
    </row>
    <row r="424" spans="1:10" x14ac:dyDescent="0.25">
      <c r="A424" s="1">
        <v>42005</v>
      </c>
      <c r="B424">
        <v>1124</v>
      </c>
      <c r="E424" t="s">
        <v>11</v>
      </c>
      <c r="G424" t="s">
        <v>9</v>
      </c>
      <c r="H424" t="s">
        <v>12</v>
      </c>
      <c r="I424">
        <f>YEAR(tData[[#This Row],[datum]])</f>
        <v>2015</v>
      </c>
      <c r="J424" t="str">
        <f>"Q"&amp;QUOTIENT(MONTH(tData[[#This Row],[datum]])-1,3)+1</f>
        <v>Q1</v>
      </c>
    </row>
    <row r="425" spans="1:10" x14ac:dyDescent="0.25">
      <c r="A425" s="1">
        <v>42005</v>
      </c>
      <c r="B425">
        <v>19989.18</v>
      </c>
      <c r="C425">
        <v>8608.44</v>
      </c>
      <c r="D425">
        <v>11380.74</v>
      </c>
      <c r="E425" t="s">
        <v>56</v>
      </c>
      <c r="G425" t="s">
        <v>9</v>
      </c>
      <c r="H425" t="s">
        <v>17</v>
      </c>
      <c r="I425">
        <f>YEAR(tData[[#This Row],[datum]])</f>
        <v>2015</v>
      </c>
      <c r="J425" t="str">
        <f>"Q"&amp;QUOTIENT(MONTH(tData[[#This Row],[datum]])-1,3)+1</f>
        <v>Q1</v>
      </c>
    </row>
    <row r="426" spans="1:10" x14ac:dyDescent="0.25">
      <c r="A426" s="1">
        <v>42005</v>
      </c>
      <c r="B426">
        <v>1207</v>
      </c>
      <c r="E426" t="s">
        <v>8</v>
      </c>
      <c r="F426">
        <v>0.9</v>
      </c>
      <c r="G426" t="s">
        <v>9</v>
      </c>
      <c r="H426" t="s">
        <v>10</v>
      </c>
      <c r="I426">
        <f>YEAR(tData[[#This Row],[datum]])</f>
        <v>2015</v>
      </c>
      <c r="J426" t="str">
        <f>"Q"&amp;QUOTIENT(MONTH(tData[[#This Row],[datum]])-1,3)+1</f>
        <v>Q1</v>
      </c>
    </row>
    <row r="427" spans="1:10" x14ac:dyDescent="0.25">
      <c r="A427" s="1">
        <v>42005</v>
      </c>
      <c r="E427" t="s">
        <v>5</v>
      </c>
      <c r="F427">
        <v>0.9</v>
      </c>
      <c r="G427" t="s">
        <v>5</v>
      </c>
      <c r="I427">
        <f>YEAR(tData[[#This Row],[datum]])</f>
        <v>2015</v>
      </c>
      <c r="J427" t="str">
        <f>"Q"&amp;QUOTIENT(MONTH(tData[[#This Row],[datum]])-1,3)+1</f>
        <v>Q1</v>
      </c>
    </row>
    <row r="428" spans="1:10" x14ac:dyDescent="0.25">
      <c r="A428" s="1">
        <v>42036</v>
      </c>
      <c r="B428">
        <v>1463</v>
      </c>
      <c r="E428" t="s">
        <v>15</v>
      </c>
      <c r="G428" t="s">
        <v>9</v>
      </c>
      <c r="H428" t="s">
        <v>16</v>
      </c>
      <c r="I428">
        <f>YEAR(tData[[#This Row],[datum]])</f>
        <v>2015</v>
      </c>
      <c r="J428" t="str">
        <f>"Q"&amp;QUOTIENT(MONTH(tData[[#This Row],[datum]])-1,3)+1</f>
        <v>Q1</v>
      </c>
    </row>
    <row r="429" spans="1:10" x14ac:dyDescent="0.25">
      <c r="A429" s="1">
        <v>42036</v>
      </c>
      <c r="B429">
        <v>370</v>
      </c>
      <c r="E429" t="s">
        <v>13</v>
      </c>
      <c r="G429" t="s">
        <v>9</v>
      </c>
      <c r="H429" t="s">
        <v>14</v>
      </c>
      <c r="I429">
        <f>YEAR(tData[[#This Row],[datum]])</f>
        <v>2015</v>
      </c>
      <c r="J429" t="str">
        <f>"Q"&amp;QUOTIENT(MONTH(tData[[#This Row],[datum]])-1,3)+1</f>
        <v>Q1</v>
      </c>
    </row>
    <row r="430" spans="1:10" x14ac:dyDescent="0.25">
      <c r="A430" s="1">
        <v>42036</v>
      </c>
      <c r="B430">
        <v>1101</v>
      </c>
      <c r="E430" t="s">
        <v>11</v>
      </c>
      <c r="G430" t="s">
        <v>9</v>
      </c>
      <c r="H430" t="s">
        <v>12</v>
      </c>
      <c r="I430">
        <f>YEAR(tData[[#This Row],[datum]])</f>
        <v>2015</v>
      </c>
      <c r="J430" t="str">
        <f>"Q"&amp;QUOTIENT(MONTH(tData[[#This Row],[datum]])-1,3)+1</f>
        <v>Q1</v>
      </c>
    </row>
    <row r="431" spans="1:10" x14ac:dyDescent="0.25">
      <c r="A431" s="1">
        <v>42036</v>
      </c>
      <c r="B431">
        <v>18101.52</v>
      </c>
      <c r="C431">
        <v>8593.98</v>
      </c>
      <c r="D431">
        <v>9507.5400000000009</v>
      </c>
      <c r="E431" t="s">
        <v>56</v>
      </c>
      <c r="G431" t="s">
        <v>9</v>
      </c>
      <c r="H431" t="s">
        <v>17</v>
      </c>
      <c r="I431">
        <f>YEAR(tData[[#This Row],[datum]])</f>
        <v>2015</v>
      </c>
      <c r="J431" t="str">
        <f>"Q"&amp;QUOTIENT(MONTH(tData[[#This Row],[datum]])-1,3)+1</f>
        <v>Q1</v>
      </c>
    </row>
    <row r="432" spans="1:10" x14ac:dyDescent="0.25">
      <c r="A432" s="1">
        <v>42036</v>
      </c>
      <c r="B432">
        <v>1137</v>
      </c>
      <c r="E432" t="s">
        <v>8</v>
      </c>
      <c r="F432">
        <v>1.26</v>
      </c>
      <c r="G432" t="s">
        <v>9</v>
      </c>
      <c r="H432" t="s">
        <v>10</v>
      </c>
      <c r="I432">
        <f>YEAR(tData[[#This Row],[datum]])</f>
        <v>2015</v>
      </c>
      <c r="J432" t="str">
        <f>"Q"&amp;QUOTIENT(MONTH(tData[[#This Row],[datum]])-1,3)+1</f>
        <v>Q1</v>
      </c>
    </row>
    <row r="433" spans="1:10" x14ac:dyDescent="0.25">
      <c r="A433" s="1">
        <v>42036</v>
      </c>
      <c r="E433" t="s">
        <v>5</v>
      </c>
      <c r="F433">
        <v>1.26</v>
      </c>
      <c r="G433" t="s">
        <v>5</v>
      </c>
      <c r="I433">
        <f>YEAR(tData[[#This Row],[datum]])</f>
        <v>2015</v>
      </c>
      <c r="J433" t="str">
        <f>"Q"&amp;QUOTIENT(MONTH(tData[[#This Row],[datum]])-1,3)+1</f>
        <v>Q1</v>
      </c>
    </row>
    <row r="434" spans="1:10" x14ac:dyDescent="0.25">
      <c r="A434" s="1">
        <v>42064</v>
      </c>
      <c r="B434">
        <v>1467</v>
      </c>
      <c r="E434" t="s">
        <v>15</v>
      </c>
      <c r="G434" t="s">
        <v>9</v>
      </c>
      <c r="H434" t="s">
        <v>16</v>
      </c>
      <c r="I434">
        <f>YEAR(tData[[#This Row],[datum]])</f>
        <v>2015</v>
      </c>
      <c r="J434" t="str">
        <f>"Q"&amp;QUOTIENT(MONTH(tData[[#This Row],[datum]])-1,3)+1</f>
        <v>Q1</v>
      </c>
    </row>
    <row r="435" spans="1:10" x14ac:dyDescent="0.25">
      <c r="A435" s="1">
        <v>42064</v>
      </c>
      <c r="B435">
        <v>372</v>
      </c>
      <c r="E435" t="s">
        <v>13</v>
      </c>
      <c r="G435" t="s">
        <v>9</v>
      </c>
      <c r="H435" t="s">
        <v>14</v>
      </c>
      <c r="I435">
        <f>YEAR(tData[[#This Row],[datum]])</f>
        <v>2015</v>
      </c>
      <c r="J435" t="str">
        <f>"Q"&amp;QUOTIENT(MONTH(tData[[#This Row],[datum]])-1,3)+1</f>
        <v>Q1</v>
      </c>
    </row>
    <row r="436" spans="1:10" x14ac:dyDescent="0.25">
      <c r="A436" s="1">
        <v>42064</v>
      </c>
      <c r="B436">
        <v>1037</v>
      </c>
      <c r="E436" t="s">
        <v>11</v>
      </c>
      <c r="G436" t="s">
        <v>9</v>
      </c>
      <c r="H436" t="s">
        <v>12</v>
      </c>
      <c r="I436">
        <f>YEAR(tData[[#This Row],[datum]])</f>
        <v>2015</v>
      </c>
      <c r="J436" t="str">
        <f>"Q"&amp;QUOTIENT(MONTH(tData[[#This Row],[datum]])-1,3)+1</f>
        <v>Q1</v>
      </c>
    </row>
    <row r="437" spans="1:10" x14ac:dyDescent="0.25">
      <c r="A437" s="1">
        <v>42064</v>
      </c>
      <c r="B437">
        <v>19629.72</v>
      </c>
      <c r="C437">
        <v>9275.16</v>
      </c>
      <c r="D437">
        <v>10354.56</v>
      </c>
      <c r="E437" t="s">
        <v>56</v>
      </c>
      <c r="G437" t="s">
        <v>9</v>
      </c>
      <c r="H437" t="s">
        <v>17</v>
      </c>
      <c r="I437">
        <f>YEAR(tData[[#This Row],[datum]])</f>
        <v>2015</v>
      </c>
      <c r="J437" t="str">
        <f>"Q"&amp;QUOTIENT(MONTH(tData[[#This Row],[datum]])-1,3)+1</f>
        <v>Q1</v>
      </c>
    </row>
    <row r="438" spans="1:10" x14ac:dyDescent="0.25">
      <c r="A438" s="1">
        <v>42064</v>
      </c>
      <c r="B438">
        <v>1094</v>
      </c>
      <c r="E438" t="s">
        <v>8</v>
      </c>
      <c r="F438">
        <v>3.68</v>
      </c>
      <c r="G438" t="s">
        <v>9</v>
      </c>
      <c r="H438" t="s">
        <v>10</v>
      </c>
      <c r="I438">
        <f>YEAR(tData[[#This Row],[datum]])</f>
        <v>2015</v>
      </c>
      <c r="J438" t="str">
        <f>"Q"&amp;QUOTIENT(MONTH(tData[[#This Row],[datum]])-1,3)+1</f>
        <v>Q1</v>
      </c>
    </row>
    <row r="439" spans="1:10" x14ac:dyDescent="0.25">
      <c r="A439" s="1">
        <v>42064</v>
      </c>
      <c r="E439" t="s">
        <v>5</v>
      </c>
      <c r="F439">
        <v>3.68</v>
      </c>
      <c r="G439" t="s">
        <v>5</v>
      </c>
      <c r="I439">
        <f>YEAR(tData[[#This Row],[datum]])</f>
        <v>2015</v>
      </c>
      <c r="J439" t="str">
        <f>"Q"&amp;QUOTIENT(MONTH(tData[[#This Row],[datum]])-1,3)+1</f>
        <v>Q1</v>
      </c>
    </row>
    <row r="440" spans="1:10" x14ac:dyDescent="0.25">
      <c r="A440" s="1">
        <v>42095</v>
      </c>
      <c r="B440">
        <v>1236</v>
      </c>
      <c r="E440" t="s">
        <v>15</v>
      </c>
      <c r="G440" t="s">
        <v>9</v>
      </c>
      <c r="H440" t="s">
        <v>16</v>
      </c>
      <c r="I440">
        <f>YEAR(tData[[#This Row],[datum]])</f>
        <v>2015</v>
      </c>
      <c r="J440" t="str">
        <f>"Q"&amp;QUOTIENT(MONTH(tData[[#This Row],[datum]])-1,3)+1</f>
        <v>Q2</v>
      </c>
    </row>
    <row r="441" spans="1:10" x14ac:dyDescent="0.25">
      <c r="A441" s="1">
        <v>42095</v>
      </c>
      <c r="B441">
        <v>326</v>
      </c>
      <c r="E441" t="s">
        <v>13</v>
      </c>
      <c r="G441" t="s">
        <v>9</v>
      </c>
      <c r="H441" t="s">
        <v>14</v>
      </c>
      <c r="I441">
        <f>YEAR(tData[[#This Row],[datum]])</f>
        <v>2015</v>
      </c>
      <c r="J441" t="str">
        <f>"Q"&amp;QUOTIENT(MONTH(tData[[#This Row],[datum]])-1,3)+1</f>
        <v>Q2</v>
      </c>
    </row>
    <row r="442" spans="1:10" x14ac:dyDescent="0.25">
      <c r="A442" s="1">
        <v>42095</v>
      </c>
      <c r="B442">
        <v>931</v>
      </c>
      <c r="E442" t="s">
        <v>11</v>
      </c>
      <c r="G442" t="s">
        <v>9</v>
      </c>
      <c r="H442" t="s">
        <v>12</v>
      </c>
      <c r="I442">
        <f>YEAR(tData[[#This Row],[datum]])</f>
        <v>2015</v>
      </c>
      <c r="J442" t="str">
        <f>"Q"&amp;QUOTIENT(MONTH(tData[[#This Row],[datum]])-1,3)+1</f>
        <v>Q2</v>
      </c>
    </row>
    <row r="443" spans="1:10" x14ac:dyDescent="0.25">
      <c r="A443" s="1">
        <v>42095</v>
      </c>
      <c r="B443">
        <v>19433.46</v>
      </c>
      <c r="D443">
        <v>19433.46</v>
      </c>
      <c r="E443" t="s">
        <v>56</v>
      </c>
      <c r="G443" t="s">
        <v>9</v>
      </c>
      <c r="H443" t="s">
        <v>17</v>
      </c>
      <c r="I443">
        <f>YEAR(tData[[#This Row],[datum]])</f>
        <v>2015</v>
      </c>
      <c r="J443" t="str">
        <f>"Q"&amp;QUOTIENT(MONTH(tData[[#This Row],[datum]])-1,3)+1</f>
        <v>Q2</v>
      </c>
    </row>
    <row r="444" spans="1:10" x14ac:dyDescent="0.25">
      <c r="A444" s="1">
        <v>42095</v>
      </c>
      <c r="B444">
        <v>833</v>
      </c>
      <c r="E444" t="s">
        <v>8</v>
      </c>
      <c r="F444">
        <v>7.1</v>
      </c>
      <c r="G444" t="s">
        <v>9</v>
      </c>
      <c r="H444" t="s">
        <v>10</v>
      </c>
      <c r="I444">
        <f>YEAR(tData[[#This Row],[datum]])</f>
        <v>2015</v>
      </c>
      <c r="J444" t="str">
        <f>"Q"&amp;QUOTIENT(MONTH(tData[[#This Row],[datum]])-1,3)+1</f>
        <v>Q2</v>
      </c>
    </row>
    <row r="445" spans="1:10" x14ac:dyDescent="0.25">
      <c r="A445" s="1">
        <v>42095</v>
      </c>
      <c r="E445" t="s">
        <v>5</v>
      </c>
      <c r="F445">
        <v>7.1</v>
      </c>
      <c r="G445" t="s">
        <v>5</v>
      </c>
      <c r="I445">
        <f>YEAR(tData[[#This Row],[datum]])</f>
        <v>2015</v>
      </c>
      <c r="J445" t="str">
        <f>"Q"&amp;QUOTIENT(MONTH(tData[[#This Row],[datum]])-1,3)+1</f>
        <v>Q2</v>
      </c>
    </row>
    <row r="446" spans="1:10" x14ac:dyDescent="0.25">
      <c r="A446" s="1">
        <v>42125</v>
      </c>
      <c r="B446">
        <v>1372</v>
      </c>
      <c r="E446" t="s">
        <v>15</v>
      </c>
      <c r="G446" t="s">
        <v>9</v>
      </c>
      <c r="H446" t="s">
        <v>16</v>
      </c>
      <c r="I446">
        <f>YEAR(tData[[#This Row],[datum]])</f>
        <v>2015</v>
      </c>
      <c r="J446" t="str">
        <f>"Q"&amp;QUOTIENT(MONTH(tData[[#This Row],[datum]])-1,3)+1</f>
        <v>Q2</v>
      </c>
    </row>
    <row r="447" spans="1:10" x14ac:dyDescent="0.25">
      <c r="A447" s="1">
        <v>42125</v>
      </c>
      <c r="B447">
        <v>318</v>
      </c>
      <c r="E447" t="s">
        <v>13</v>
      </c>
      <c r="G447" t="s">
        <v>9</v>
      </c>
      <c r="H447" t="s">
        <v>14</v>
      </c>
      <c r="I447">
        <f>YEAR(tData[[#This Row],[datum]])</f>
        <v>2015</v>
      </c>
      <c r="J447" t="str">
        <f>"Q"&amp;QUOTIENT(MONTH(tData[[#This Row],[datum]])-1,3)+1</f>
        <v>Q2</v>
      </c>
    </row>
    <row r="448" spans="1:10" x14ac:dyDescent="0.25">
      <c r="A448" s="1">
        <v>42125</v>
      </c>
      <c r="B448">
        <v>963</v>
      </c>
      <c r="E448" t="s">
        <v>11</v>
      </c>
      <c r="G448" t="s">
        <v>9</v>
      </c>
      <c r="H448" t="s">
        <v>12</v>
      </c>
      <c r="I448">
        <f>YEAR(tData[[#This Row],[datum]])</f>
        <v>2015</v>
      </c>
      <c r="J448" t="str">
        <f>"Q"&amp;QUOTIENT(MONTH(tData[[#This Row],[datum]])-1,3)+1</f>
        <v>Q2</v>
      </c>
    </row>
    <row r="449" spans="1:10" x14ac:dyDescent="0.25">
      <c r="A449" s="1">
        <v>42125</v>
      </c>
      <c r="B449">
        <v>17303.46</v>
      </c>
      <c r="D449">
        <v>17303.46</v>
      </c>
      <c r="E449" t="s">
        <v>56</v>
      </c>
      <c r="G449" t="s">
        <v>9</v>
      </c>
      <c r="H449" t="s">
        <v>17</v>
      </c>
      <c r="I449">
        <f>YEAR(tData[[#This Row],[datum]])</f>
        <v>2015</v>
      </c>
      <c r="J449" t="str">
        <f>"Q"&amp;QUOTIENT(MONTH(tData[[#This Row],[datum]])-1,3)+1</f>
        <v>Q2</v>
      </c>
    </row>
    <row r="450" spans="1:10" x14ac:dyDescent="0.25">
      <c r="A450" s="1">
        <v>42125</v>
      </c>
      <c r="B450">
        <v>2759</v>
      </c>
      <c r="E450" t="s">
        <v>8</v>
      </c>
      <c r="F450">
        <v>10.11</v>
      </c>
      <c r="G450" t="s">
        <v>9</v>
      </c>
      <c r="H450" t="s">
        <v>10</v>
      </c>
      <c r="I450">
        <f>YEAR(tData[[#This Row],[datum]])</f>
        <v>2015</v>
      </c>
      <c r="J450" t="str">
        <f>"Q"&amp;QUOTIENT(MONTH(tData[[#This Row],[datum]])-1,3)+1</f>
        <v>Q2</v>
      </c>
    </row>
    <row r="451" spans="1:10" x14ac:dyDescent="0.25">
      <c r="A451" s="1">
        <v>42125</v>
      </c>
      <c r="E451" t="s">
        <v>5</v>
      </c>
      <c r="F451">
        <v>10.11</v>
      </c>
      <c r="G451" t="s">
        <v>5</v>
      </c>
      <c r="I451">
        <f>YEAR(tData[[#This Row],[datum]])</f>
        <v>2015</v>
      </c>
      <c r="J451" t="str">
        <f>"Q"&amp;QUOTIENT(MONTH(tData[[#This Row],[datum]])-1,3)+1</f>
        <v>Q2</v>
      </c>
    </row>
    <row r="452" spans="1:10" x14ac:dyDescent="0.25">
      <c r="A452" s="1">
        <v>42156</v>
      </c>
      <c r="B452">
        <v>1164</v>
      </c>
      <c r="E452" t="s">
        <v>15</v>
      </c>
      <c r="G452" t="s">
        <v>9</v>
      </c>
      <c r="H452" t="s">
        <v>16</v>
      </c>
      <c r="I452">
        <f>YEAR(tData[[#This Row],[datum]])</f>
        <v>2015</v>
      </c>
      <c r="J452" t="str">
        <f>"Q"&amp;QUOTIENT(MONTH(tData[[#This Row],[datum]])-1,3)+1</f>
        <v>Q2</v>
      </c>
    </row>
    <row r="453" spans="1:10" x14ac:dyDescent="0.25">
      <c r="A453" s="1">
        <v>42156</v>
      </c>
      <c r="B453">
        <v>291</v>
      </c>
      <c r="E453" t="s">
        <v>13</v>
      </c>
      <c r="G453" t="s">
        <v>9</v>
      </c>
      <c r="H453" t="s">
        <v>14</v>
      </c>
      <c r="I453">
        <f>YEAR(tData[[#This Row],[datum]])</f>
        <v>2015</v>
      </c>
      <c r="J453" t="str">
        <f>"Q"&amp;QUOTIENT(MONTH(tData[[#This Row],[datum]])-1,3)+1</f>
        <v>Q2</v>
      </c>
    </row>
    <row r="454" spans="1:10" x14ac:dyDescent="0.25">
      <c r="A454" s="1">
        <v>42156</v>
      </c>
      <c r="B454">
        <v>865</v>
      </c>
      <c r="E454" t="s">
        <v>11</v>
      </c>
      <c r="G454" t="s">
        <v>9</v>
      </c>
      <c r="H454" t="s">
        <v>12</v>
      </c>
      <c r="I454">
        <f>YEAR(tData[[#This Row],[datum]])</f>
        <v>2015</v>
      </c>
      <c r="J454" t="str">
        <f>"Q"&amp;QUOTIENT(MONTH(tData[[#This Row],[datum]])-1,3)+1</f>
        <v>Q2</v>
      </c>
    </row>
    <row r="455" spans="1:10" x14ac:dyDescent="0.25">
      <c r="A455" s="1">
        <v>42156</v>
      </c>
      <c r="B455">
        <v>9860.8799999999992</v>
      </c>
      <c r="D455">
        <v>9860.8799999999992</v>
      </c>
      <c r="E455" t="s">
        <v>56</v>
      </c>
      <c r="G455" t="s">
        <v>9</v>
      </c>
      <c r="H455" t="s">
        <v>17</v>
      </c>
      <c r="I455">
        <f>YEAR(tData[[#This Row],[datum]])</f>
        <v>2015</v>
      </c>
      <c r="J455" t="str">
        <f>"Q"&amp;QUOTIENT(MONTH(tData[[#This Row],[datum]])-1,3)+1</f>
        <v>Q2</v>
      </c>
    </row>
    <row r="456" spans="1:10" x14ac:dyDescent="0.25">
      <c r="A456" s="1">
        <v>42156</v>
      </c>
      <c r="B456">
        <v>5094</v>
      </c>
      <c r="E456" t="s">
        <v>8</v>
      </c>
      <c r="F456">
        <v>14.46</v>
      </c>
      <c r="G456" t="s">
        <v>9</v>
      </c>
      <c r="H456" t="s">
        <v>10</v>
      </c>
      <c r="I456">
        <f>YEAR(tData[[#This Row],[datum]])</f>
        <v>2015</v>
      </c>
      <c r="J456" t="str">
        <f>"Q"&amp;QUOTIENT(MONTH(tData[[#This Row],[datum]])-1,3)+1</f>
        <v>Q2</v>
      </c>
    </row>
    <row r="457" spans="1:10" x14ac:dyDescent="0.25">
      <c r="A457" s="1">
        <v>42156</v>
      </c>
      <c r="E457" t="s">
        <v>5</v>
      </c>
      <c r="F457">
        <v>14.46</v>
      </c>
      <c r="G457" t="s">
        <v>5</v>
      </c>
      <c r="I457">
        <f>YEAR(tData[[#This Row],[datum]])</f>
        <v>2015</v>
      </c>
      <c r="J457" t="str">
        <f>"Q"&amp;QUOTIENT(MONTH(tData[[#This Row],[datum]])-1,3)+1</f>
        <v>Q2</v>
      </c>
    </row>
    <row r="458" spans="1:10" x14ac:dyDescent="0.25">
      <c r="A458" s="1">
        <v>42186</v>
      </c>
      <c r="B458">
        <v>1126</v>
      </c>
      <c r="E458" t="s">
        <v>15</v>
      </c>
      <c r="G458" t="s">
        <v>9</v>
      </c>
      <c r="H458" t="s">
        <v>16</v>
      </c>
      <c r="I458">
        <f>YEAR(tData[[#This Row],[datum]])</f>
        <v>2015</v>
      </c>
      <c r="J458" t="str">
        <f>"Q"&amp;QUOTIENT(MONTH(tData[[#This Row],[datum]])-1,3)+1</f>
        <v>Q3</v>
      </c>
    </row>
    <row r="459" spans="1:10" x14ac:dyDescent="0.25">
      <c r="A459" s="1">
        <v>42186</v>
      </c>
      <c r="B459">
        <v>299</v>
      </c>
      <c r="E459" t="s">
        <v>13</v>
      </c>
      <c r="G459" t="s">
        <v>9</v>
      </c>
      <c r="H459" t="s">
        <v>14</v>
      </c>
      <c r="I459">
        <f>YEAR(tData[[#This Row],[datum]])</f>
        <v>2015</v>
      </c>
      <c r="J459" t="str">
        <f>"Q"&amp;QUOTIENT(MONTH(tData[[#This Row],[datum]])-1,3)+1</f>
        <v>Q3</v>
      </c>
    </row>
    <row r="460" spans="1:10" x14ac:dyDescent="0.25">
      <c r="A460" s="1">
        <v>42186</v>
      </c>
      <c r="B460">
        <v>810</v>
      </c>
      <c r="E460" t="s">
        <v>11</v>
      </c>
      <c r="G460" t="s">
        <v>9</v>
      </c>
      <c r="H460" t="s">
        <v>12</v>
      </c>
      <c r="I460">
        <f>YEAR(tData[[#This Row],[datum]])</f>
        <v>2015</v>
      </c>
      <c r="J460" t="str">
        <f>"Q"&amp;QUOTIENT(MONTH(tData[[#This Row],[datum]])-1,3)+1</f>
        <v>Q3</v>
      </c>
    </row>
    <row r="461" spans="1:10" x14ac:dyDescent="0.25">
      <c r="A461" s="1">
        <v>42186</v>
      </c>
      <c r="B461">
        <v>6595.14</v>
      </c>
      <c r="D461">
        <v>6595.14</v>
      </c>
      <c r="E461" t="s">
        <v>56</v>
      </c>
      <c r="G461" t="s">
        <v>9</v>
      </c>
      <c r="H461" t="s">
        <v>17</v>
      </c>
      <c r="I461">
        <f>YEAR(tData[[#This Row],[datum]])</f>
        <v>2015</v>
      </c>
      <c r="J461" t="str">
        <f>"Q"&amp;QUOTIENT(MONTH(tData[[#This Row],[datum]])-1,3)+1</f>
        <v>Q3</v>
      </c>
    </row>
    <row r="462" spans="1:10" x14ac:dyDescent="0.25">
      <c r="A462" s="1">
        <v>42186</v>
      </c>
      <c r="B462">
        <v>5236</v>
      </c>
      <c r="E462" t="s">
        <v>8</v>
      </c>
      <c r="F462">
        <v>16.96</v>
      </c>
      <c r="G462" t="s">
        <v>9</v>
      </c>
      <c r="H462" t="s">
        <v>10</v>
      </c>
      <c r="I462">
        <f>YEAR(tData[[#This Row],[datum]])</f>
        <v>2015</v>
      </c>
      <c r="J462" t="str">
        <f>"Q"&amp;QUOTIENT(MONTH(tData[[#This Row],[datum]])-1,3)+1</f>
        <v>Q3</v>
      </c>
    </row>
    <row r="463" spans="1:10" x14ac:dyDescent="0.25">
      <c r="A463" s="1">
        <v>42186</v>
      </c>
      <c r="E463" t="s">
        <v>5</v>
      </c>
      <c r="F463">
        <v>16.96</v>
      </c>
      <c r="G463" t="s">
        <v>5</v>
      </c>
      <c r="I463">
        <f>YEAR(tData[[#This Row],[datum]])</f>
        <v>2015</v>
      </c>
      <c r="J463" t="str">
        <f>"Q"&amp;QUOTIENT(MONTH(tData[[#This Row],[datum]])-1,3)+1</f>
        <v>Q3</v>
      </c>
    </row>
    <row r="464" spans="1:10" x14ac:dyDescent="0.25">
      <c r="A464" s="1">
        <v>42217</v>
      </c>
      <c r="B464">
        <v>1153</v>
      </c>
      <c r="E464" t="s">
        <v>15</v>
      </c>
      <c r="G464" t="s">
        <v>9</v>
      </c>
      <c r="H464" t="s">
        <v>16</v>
      </c>
      <c r="I464">
        <f>YEAR(tData[[#This Row],[datum]])</f>
        <v>2015</v>
      </c>
      <c r="J464" t="str">
        <f>"Q"&amp;QUOTIENT(MONTH(tData[[#This Row],[datum]])-1,3)+1</f>
        <v>Q3</v>
      </c>
    </row>
    <row r="465" spans="1:10" x14ac:dyDescent="0.25">
      <c r="A465" s="1">
        <v>42217</v>
      </c>
      <c r="B465">
        <v>325</v>
      </c>
      <c r="E465" t="s">
        <v>13</v>
      </c>
      <c r="G465" t="s">
        <v>9</v>
      </c>
      <c r="H465" t="s">
        <v>14</v>
      </c>
      <c r="I465">
        <f>YEAR(tData[[#This Row],[datum]])</f>
        <v>2015</v>
      </c>
      <c r="J465" t="str">
        <f>"Q"&amp;QUOTIENT(MONTH(tData[[#This Row],[datum]])-1,3)+1</f>
        <v>Q3</v>
      </c>
    </row>
    <row r="466" spans="1:10" x14ac:dyDescent="0.25">
      <c r="A466" s="1">
        <v>42217</v>
      </c>
      <c r="B466">
        <v>879</v>
      </c>
      <c r="E466" t="s">
        <v>11</v>
      </c>
      <c r="G466" t="s">
        <v>9</v>
      </c>
      <c r="H466" t="s">
        <v>12</v>
      </c>
      <c r="I466">
        <f>YEAR(tData[[#This Row],[datum]])</f>
        <v>2015</v>
      </c>
      <c r="J466" t="str">
        <f>"Q"&amp;QUOTIENT(MONTH(tData[[#This Row],[datum]])-1,3)+1</f>
        <v>Q3</v>
      </c>
    </row>
    <row r="467" spans="1:10" x14ac:dyDescent="0.25">
      <c r="A467" s="1">
        <v>42217</v>
      </c>
      <c r="B467">
        <v>5067.72</v>
      </c>
      <c r="D467">
        <v>5067.72</v>
      </c>
      <c r="E467" t="s">
        <v>56</v>
      </c>
      <c r="G467" t="s">
        <v>9</v>
      </c>
      <c r="H467" t="s">
        <v>17</v>
      </c>
      <c r="I467">
        <f>YEAR(tData[[#This Row],[datum]])</f>
        <v>2015</v>
      </c>
      <c r="J467" t="str">
        <f>"Q"&amp;QUOTIENT(MONTH(tData[[#This Row],[datum]])-1,3)+1</f>
        <v>Q3</v>
      </c>
    </row>
    <row r="468" spans="1:10" x14ac:dyDescent="0.25">
      <c r="A468" s="1">
        <v>42217</v>
      </c>
      <c r="B468">
        <v>5332</v>
      </c>
      <c r="E468" t="s">
        <v>8</v>
      </c>
      <c r="F468">
        <v>17.989999999999998</v>
      </c>
      <c r="G468" t="s">
        <v>9</v>
      </c>
      <c r="H468" t="s">
        <v>10</v>
      </c>
      <c r="I468">
        <f>YEAR(tData[[#This Row],[datum]])</f>
        <v>2015</v>
      </c>
      <c r="J468" t="str">
        <f>"Q"&amp;QUOTIENT(MONTH(tData[[#This Row],[datum]])-1,3)+1</f>
        <v>Q3</v>
      </c>
    </row>
    <row r="469" spans="1:10" x14ac:dyDescent="0.25">
      <c r="A469" s="1">
        <v>42217</v>
      </c>
      <c r="E469" t="s">
        <v>5</v>
      </c>
      <c r="F469">
        <v>17.989999999999998</v>
      </c>
      <c r="G469" t="s">
        <v>5</v>
      </c>
      <c r="I469">
        <f>YEAR(tData[[#This Row],[datum]])</f>
        <v>2015</v>
      </c>
      <c r="J469" t="str">
        <f>"Q"&amp;QUOTIENT(MONTH(tData[[#This Row],[datum]])-1,3)+1</f>
        <v>Q3</v>
      </c>
    </row>
    <row r="470" spans="1:10" x14ac:dyDescent="0.25">
      <c r="A470" s="1">
        <v>42248</v>
      </c>
      <c r="B470">
        <v>1226</v>
      </c>
      <c r="E470" t="s">
        <v>15</v>
      </c>
      <c r="G470" t="s">
        <v>9</v>
      </c>
      <c r="H470" t="s">
        <v>16</v>
      </c>
      <c r="I470">
        <f>YEAR(tData[[#This Row],[datum]])</f>
        <v>2015</v>
      </c>
      <c r="J470" t="str">
        <f>"Q"&amp;QUOTIENT(MONTH(tData[[#This Row],[datum]])-1,3)+1</f>
        <v>Q3</v>
      </c>
    </row>
    <row r="471" spans="1:10" x14ac:dyDescent="0.25">
      <c r="A471" s="1">
        <v>42248</v>
      </c>
      <c r="B471">
        <v>371</v>
      </c>
      <c r="E471" t="s">
        <v>13</v>
      </c>
      <c r="G471" t="s">
        <v>9</v>
      </c>
      <c r="H471" t="s">
        <v>14</v>
      </c>
      <c r="I471">
        <f>YEAR(tData[[#This Row],[datum]])</f>
        <v>2015</v>
      </c>
      <c r="J471" t="str">
        <f>"Q"&amp;QUOTIENT(MONTH(tData[[#This Row],[datum]])-1,3)+1</f>
        <v>Q3</v>
      </c>
    </row>
    <row r="472" spans="1:10" x14ac:dyDescent="0.25">
      <c r="A472" s="1">
        <v>42248</v>
      </c>
      <c r="B472">
        <v>922</v>
      </c>
      <c r="E472" t="s">
        <v>11</v>
      </c>
      <c r="G472" t="s">
        <v>9</v>
      </c>
      <c r="H472" t="s">
        <v>12</v>
      </c>
      <c r="I472">
        <f>YEAR(tData[[#This Row],[datum]])</f>
        <v>2015</v>
      </c>
      <c r="J472" t="str">
        <f>"Q"&amp;QUOTIENT(MONTH(tData[[#This Row],[datum]])-1,3)+1</f>
        <v>Q3</v>
      </c>
    </row>
    <row r="473" spans="1:10" x14ac:dyDescent="0.25">
      <c r="A473" s="1">
        <v>42248</v>
      </c>
      <c r="B473">
        <v>12051.6</v>
      </c>
      <c r="D473">
        <v>12051.6</v>
      </c>
      <c r="E473" t="s">
        <v>56</v>
      </c>
      <c r="G473" t="s">
        <v>9</v>
      </c>
      <c r="H473" t="s">
        <v>17</v>
      </c>
      <c r="I473">
        <f>YEAR(tData[[#This Row],[datum]])</f>
        <v>2015</v>
      </c>
      <c r="J473" t="str">
        <f>"Q"&amp;QUOTIENT(MONTH(tData[[#This Row],[datum]])-1,3)+1</f>
        <v>Q3</v>
      </c>
    </row>
    <row r="474" spans="1:10" x14ac:dyDescent="0.25">
      <c r="A474" s="1">
        <v>42248</v>
      </c>
      <c r="B474">
        <v>5046</v>
      </c>
      <c r="E474" t="s">
        <v>8</v>
      </c>
      <c r="F474">
        <v>13.37</v>
      </c>
      <c r="G474" t="s">
        <v>9</v>
      </c>
      <c r="H474" t="s">
        <v>10</v>
      </c>
      <c r="I474">
        <f>YEAR(tData[[#This Row],[datum]])</f>
        <v>2015</v>
      </c>
      <c r="J474" t="str">
        <f>"Q"&amp;QUOTIENT(MONTH(tData[[#This Row],[datum]])-1,3)+1</f>
        <v>Q3</v>
      </c>
    </row>
    <row r="475" spans="1:10" x14ac:dyDescent="0.25">
      <c r="A475" s="1">
        <v>42248</v>
      </c>
      <c r="E475" t="s">
        <v>5</v>
      </c>
      <c r="F475">
        <v>13.37</v>
      </c>
      <c r="G475" t="s">
        <v>5</v>
      </c>
      <c r="I475">
        <f>YEAR(tData[[#This Row],[datum]])</f>
        <v>2015</v>
      </c>
      <c r="J475" t="str">
        <f>"Q"&amp;QUOTIENT(MONTH(tData[[#This Row],[datum]])-1,3)+1</f>
        <v>Q3</v>
      </c>
    </row>
    <row r="476" spans="1:10" x14ac:dyDescent="0.25">
      <c r="A476" s="1">
        <v>42278</v>
      </c>
      <c r="B476">
        <v>1400</v>
      </c>
      <c r="E476" t="s">
        <v>15</v>
      </c>
      <c r="G476" t="s">
        <v>9</v>
      </c>
      <c r="H476" t="s">
        <v>16</v>
      </c>
      <c r="I476">
        <f>YEAR(tData[[#This Row],[datum]])</f>
        <v>2015</v>
      </c>
      <c r="J476" t="str">
        <f>"Q"&amp;QUOTIENT(MONTH(tData[[#This Row],[datum]])-1,3)+1</f>
        <v>Q4</v>
      </c>
    </row>
    <row r="477" spans="1:10" x14ac:dyDescent="0.25">
      <c r="A477" s="1">
        <v>42278</v>
      </c>
      <c r="B477">
        <v>421</v>
      </c>
      <c r="E477" t="s">
        <v>13</v>
      </c>
      <c r="G477" t="s">
        <v>9</v>
      </c>
      <c r="H477" t="s">
        <v>14</v>
      </c>
      <c r="I477">
        <f>YEAR(tData[[#This Row],[datum]])</f>
        <v>2015</v>
      </c>
      <c r="J477" t="str">
        <f>"Q"&amp;QUOTIENT(MONTH(tData[[#This Row],[datum]])-1,3)+1</f>
        <v>Q4</v>
      </c>
    </row>
    <row r="478" spans="1:10" x14ac:dyDescent="0.25">
      <c r="A478" s="1">
        <v>42278</v>
      </c>
      <c r="B478">
        <v>920</v>
      </c>
      <c r="E478" t="s">
        <v>11</v>
      </c>
      <c r="G478" t="s">
        <v>9</v>
      </c>
      <c r="H478" t="s">
        <v>12</v>
      </c>
      <c r="I478">
        <f>YEAR(tData[[#This Row],[datum]])</f>
        <v>2015</v>
      </c>
      <c r="J478" t="str">
        <f>"Q"&amp;QUOTIENT(MONTH(tData[[#This Row],[datum]])-1,3)+1</f>
        <v>Q4</v>
      </c>
    </row>
    <row r="479" spans="1:10" x14ac:dyDescent="0.25">
      <c r="A479" s="1">
        <v>42278</v>
      </c>
      <c r="B479">
        <v>20293.68</v>
      </c>
      <c r="D479">
        <v>20293.68</v>
      </c>
      <c r="E479" t="s">
        <v>56</v>
      </c>
      <c r="G479" t="s">
        <v>9</v>
      </c>
      <c r="H479" t="s">
        <v>17</v>
      </c>
      <c r="I479">
        <f>YEAR(tData[[#This Row],[datum]])</f>
        <v>2015</v>
      </c>
      <c r="J479" t="str">
        <f>"Q"&amp;QUOTIENT(MONTH(tData[[#This Row],[datum]])-1,3)+1</f>
        <v>Q4</v>
      </c>
    </row>
    <row r="480" spans="1:10" x14ac:dyDescent="0.25">
      <c r="A480" s="1">
        <v>42278</v>
      </c>
      <c r="B480">
        <v>1853</v>
      </c>
      <c r="E480" t="s">
        <v>8</v>
      </c>
      <c r="F480">
        <v>8.07</v>
      </c>
      <c r="G480" t="s">
        <v>9</v>
      </c>
      <c r="H480" t="s">
        <v>10</v>
      </c>
      <c r="I480">
        <f>YEAR(tData[[#This Row],[datum]])</f>
        <v>2015</v>
      </c>
      <c r="J480" t="str">
        <f>"Q"&amp;QUOTIENT(MONTH(tData[[#This Row],[datum]])-1,3)+1</f>
        <v>Q4</v>
      </c>
    </row>
    <row r="481" spans="1:10" x14ac:dyDescent="0.25">
      <c r="A481" s="1">
        <v>42278</v>
      </c>
      <c r="E481" t="s">
        <v>5</v>
      </c>
      <c r="F481">
        <v>8.07</v>
      </c>
      <c r="G481" t="s">
        <v>5</v>
      </c>
      <c r="I481">
        <f>YEAR(tData[[#This Row],[datum]])</f>
        <v>2015</v>
      </c>
      <c r="J481" t="str">
        <f>"Q"&amp;QUOTIENT(MONTH(tData[[#This Row],[datum]])-1,3)+1</f>
        <v>Q4</v>
      </c>
    </row>
    <row r="482" spans="1:10" x14ac:dyDescent="0.25">
      <c r="A482" s="1">
        <v>42309</v>
      </c>
      <c r="B482">
        <v>1403</v>
      </c>
      <c r="E482" t="s">
        <v>15</v>
      </c>
      <c r="G482" t="s">
        <v>9</v>
      </c>
      <c r="H482" t="s">
        <v>16</v>
      </c>
      <c r="I482">
        <f>YEAR(tData[[#This Row],[datum]])</f>
        <v>2015</v>
      </c>
      <c r="J482" t="str">
        <f>"Q"&amp;QUOTIENT(MONTH(tData[[#This Row],[datum]])-1,3)+1</f>
        <v>Q4</v>
      </c>
    </row>
    <row r="483" spans="1:10" x14ac:dyDescent="0.25">
      <c r="A483" s="1">
        <v>42309</v>
      </c>
      <c r="B483">
        <v>470</v>
      </c>
      <c r="E483" t="s">
        <v>13</v>
      </c>
      <c r="G483" t="s">
        <v>9</v>
      </c>
      <c r="H483" t="s">
        <v>14</v>
      </c>
      <c r="I483">
        <f>YEAR(tData[[#This Row],[datum]])</f>
        <v>2015</v>
      </c>
      <c r="J483" t="str">
        <f>"Q"&amp;QUOTIENT(MONTH(tData[[#This Row],[datum]])-1,3)+1</f>
        <v>Q4</v>
      </c>
    </row>
    <row r="484" spans="1:10" x14ac:dyDescent="0.25">
      <c r="A484" s="1">
        <v>42309</v>
      </c>
      <c r="B484">
        <v>957</v>
      </c>
      <c r="E484" t="s">
        <v>11</v>
      </c>
      <c r="G484" t="s">
        <v>9</v>
      </c>
      <c r="H484" t="s">
        <v>12</v>
      </c>
      <c r="I484">
        <f>YEAR(tData[[#This Row],[datum]])</f>
        <v>2015</v>
      </c>
      <c r="J484" t="str">
        <f>"Q"&amp;QUOTIENT(MONTH(tData[[#This Row],[datum]])-1,3)+1</f>
        <v>Q4</v>
      </c>
    </row>
    <row r="485" spans="1:10" x14ac:dyDescent="0.25">
      <c r="A485" s="1">
        <v>42309</v>
      </c>
      <c r="B485">
        <v>19316.22</v>
      </c>
      <c r="D485">
        <v>19316.22</v>
      </c>
      <c r="E485" t="s">
        <v>56</v>
      </c>
      <c r="G485" t="s">
        <v>9</v>
      </c>
      <c r="H485" t="s">
        <v>17</v>
      </c>
      <c r="I485">
        <f>YEAR(tData[[#This Row],[datum]])</f>
        <v>2015</v>
      </c>
      <c r="J485" t="str">
        <f>"Q"&amp;QUOTIENT(MONTH(tData[[#This Row],[datum]])-1,3)+1</f>
        <v>Q4</v>
      </c>
    </row>
    <row r="486" spans="1:10" x14ac:dyDescent="0.25">
      <c r="A486" s="1">
        <v>42309</v>
      </c>
      <c r="B486">
        <v>926</v>
      </c>
      <c r="E486" t="s">
        <v>8</v>
      </c>
      <c r="F486">
        <v>4.99</v>
      </c>
      <c r="G486" t="s">
        <v>9</v>
      </c>
      <c r="H486" t="s">
        <v>10</v>
      </c>
      <c r="I486">
        <f>YEAR(tData[[#This Row],[datum]])</f>
        <v>2015</v>
      </c>
      <c r="J486" t="str">
        <f>"Q"&amp;QUOTIENT(MONTH(tData[[#This Row],[datum]])-1,3)+1</f>
        <v>Q4</v>
      </c>
    </row>
    <row r="487" spans="1:10" x14ac:dyDescent="0.25">
      <c r="A487" s="1">
        <v>42309</v>
      </c>
      <c r="E487" t="s">
        <v>5</v>
      </c>
      <c r="F487">
        <v>4.99</v>
      </c>
      <c r="G487" t="s">
        <v>5</v>
      </c>
      <c r="I487">
        <f>YEAR(tData[[#This Row],[datum]])</f>
        <v>2015</v>
      </c>
      <c r="J487" t="str">
        <f>"Q"&amp;QUOTIENT(MONTH(tData[[#This Row],[datum]])-1,3)+1</f>
        <v>Q4</v>
      </c>
    </row>
    <row r="488" spans="1:10" x14ac:dyDescent="0.25">
      <c r="A488" s="1">
        <v>42339</v>
      </c>
      <c r="B488">
        <v>1705</v>
      </c>
      <c r="E488" t="s">
        <v>15</v>
      </c>
      <c r="G488" t="s">
        <v>9</v>
      </c>
      <c r="H488" t="s">
        <v>16</v>
      </c>
      <c r="I488">
        <f>YEAR(tData[[#This Row],[datum]])</f>
        <v>2015</v>
      </c>
      <c r="J488" t="str">
        <f>"Q"&amp;QUOTIENT(MONTH(tData[[#This Row],[datum]])-1,3)+1</f>
        <v>Q4</v>
      </c>
    </row>
    <row r="489" spans="1:10" x14ac:dyDescent="0.25">
      <c r="A489" s="1">
        <v>42339</v>
      </c>
      <c r="B489">
        <v>496</v>
      </c>
      <c r="E489" t="s">
        <v>13</v>
      </c>
      <c r="G489" t="s">
        <v>9</v>
      </c>
      <c r="H489" t="s">
        <v>14</v>
      </c>
      <c r="I489">
        <f>YEAR(tData[[#This Row],[datum]])</f>
        <v>2015</v>
      </c>
      <c r="J489" t="str">
        <f>"Q"&amp;QUOTIENT(MONTH(tData[[#This Row],[datum]])-1,3)+1</f>
        <v>Q4</v>
      </c>
    </row>
    <row r="490" spans="1:10" x14ac:dyDescent="0.25">
      <c r="A490" s="1">
        <v>42339</v>
      </c>
      <c r="B490">
        <v>1016</v>
      </c>
      <c r="E490" t="s">
        <v>11</v>
      </c>
      <c r="G490" t="s">
        <v>9</v>
      </c>
      <c r="H490" t="s">
        <v>12</v>
      </c>
      <c r="I490">
        <f>YEAR(tData[[#This Row],[datum]])</f>
        <v>2015</v>
      </c>
      <c r="J490" t="str">
        <f>"Q"&amp;QUOTIENT(MONTH(tData[[#This Row],[datum]])-1,3)+1</f>
        <v>Q4</v>
      </c>
    </row>
    <row r="491" spans="1:10" x14ac:dyDescent="0.25">
      <c r="A491" s="1">
        <v>42339</v>
      </c>
      <c r="B491">
        <v>20093.04</v>
      </c>
      <c r="C491">
        <v>8559.66</v>
      </c>
      <c r="D491">
        <v>11533.38</v>
      </c>
      <c r="E491" t="s">
        <v>56</v>
      </c>
      <c r="G491" t="s">
        <v>9</v>
      </c>
      <c r="H491" t="s">
        <v>17</v>
      </c>
      <c r="I491">
        <f>YEAR(tData[[#This Row],[datum]])</f>
        <v>2015</v>
      </c>
      <c r="J491" t="str">
        <f>"Q"&amp;QUOTIENT(MONTH(tData[[#This Row],[datum]])-1,3)+1</f>
        <v>Q4</v>
      </c>
    </row>
    <row r="492" spans="1:10" x14ac:dyDescent="0.25">
      <c r="A492" s="1">
        <v>42339</v>
      </c>
      <c r="B492">
        <v>1049</v>
      </c>
      <c r="E492" t="s">
        <v>8</v>
      </c>
      <c r="F492">
        <v>4.07</v>
      </c>
      <c r="G492" t="s">
        <v>9</v>
      </c>
      <c r="H492" t="s">
        <v>10</v>
      </c>
      <c r="I492">
        <f>YEAR(tData[[#This Row],[datum]])</f>
        <v>2015</v>
      </c>
      <c r="J492" t="str">
        <f>"Q"&amp;QUOTIENT(MONTH(tData[[#This Row],[datum]])-1,3)+1</f>
        <v>Q4</v>
      </c>
    </row>
    <row r="493" spans="1:10" x14ac:dyDescent="0.25">
      <c r="A493" s="1">
        <v>42339</v>
      </c>
      <c r="E493" t="s">
        <v>5</v>
      </c>
      <c r="F493">
        <v>4.07</v>
      </c>
      <c r="G493" t="s">
        <v>5</v>
      </c>
      <c r="I493">
        <f>YEAR(tData[[#This Row],[datum]])</f>
        <v>2015</v>
      </c>
      <c r="J493" t="str">
        <f>"Q"&amp;QUOTIENT(MONTH(tData[[#This Row],[datum]])-1,3)+1</f>
        <v>Q4</v>
      </c>
    </row>
    <row r="494" spans="1:10" x14ac:dyDescent="0.25">
      <c r="A494" s="1">
        <v>42370</v>
      </c>
      <c r="B494">
        <v>1973</v>
      </c>
      <c r="E494" t="s">
        <v>15</v>
      </c>
      <c r="G494" t="s">
        <v>9</v>
      </c>
      <c r="H494" t="s">
        <v>16</v>
      </c>
      <c r="I494">
        <f>YEAR(tData[[#This Row],[datum]])</f>
        <v>2016</v>
      </c>
      <c r="J494" t="str">
        <f>"Q"&amp;QUOTIENT(MONTH(tData[[#This Row],[datum]])-1,3)+1</f>
        <v>Q1</v>
      </c>
    </row>
    <row r="495" spans="1:10" x14ac:dyDescent="0.25">
      <c r="A495" s="1">
        <v>42370</v>
      </c>
      <c r="B495">
        <v>491</v>
      </c>
      <c r="E495" t="s">
        <v>13</v>
      </c>
      <c r="G495" t="s">
        <v>9</v>
      </c>
      <c r="H495" t="s">
        <v>14</v>
      </c>
      <c r="I495">
        <f>YEAR(tData[[#This Row],[datum]])</f>
        <v>2016</v>
      </c>
      <c r="J495" t="str">
        <f>"Q"&amp;QUOTIENT(MONTH(tData[[#This Row],[datum]])-1,3)+1</f>
        <v>Q1</v>
      </c>
    </row>
    <row r="496" spans="1:10" x14ac:dyDescent="0.25">
      <c r="A496" s="1">
        <v>42370</v>
      </c>
      <c r="B496">
        <v>1165</v>
      </c>
      <c r="E496" t="s">
        <v>11</v>
      </c>
      <c r="G496" t="s">
        <v>9</v>
      </c>
      <c r="H496" t="s">
        <v>12</v>
      </c>
      <c r="I496">
        <f>YEAR(tData[[#This Row],[datum]])</f>
        <v>2016</v>
      </c>
      <c r="J496" t="str">
        <f>"Q"&amp;QUOTIENT(MONTH(tData[[#This Row],[datum]])-1,3)+1</f>
        <v>Q1</v>
      </c>
    </row>
    <row r="497" spans="1:10" x14ac:dyDescent="0.25">
      <c r="A497" s="1">
        <v>42370</v>
      </c>
      <c r="B497">
        <v>19902.96</v>
      </c>
      <c r="C497">
        <v>8083.5</v>
      </c>
      <c r="D497">
        <v>11819.46</v>
      </c>
      <c r="E497" t="s">
        <v>56</v>
      </c>
      <c r="G497" t="s">
        <v>9</v>
      </c>
      <c r="H497" t="s">
        <v>17</v>
      </c>
      <c r="I497">
        <f>YEAR(tData[[#This Row],[datum]])</f>
        <v>2016</v>
      </c>
      <c r="J497" t="str">
        <f>"Q"&amp;QUOTIENT(MONTH(tData[[#This Row],[datum]])-1,3)+1</f>
        <v>Q1</v>
      </c>
    </row>
    <row r="498" spans="1:10" x14ac:dyDescent="0.25">
      <c r="A498" s="1">
        <v>42370</v>
      </c>
      <c r="B498">
        <v>1003</v>
      </c>
      <c r="E498" t="s">
        <v>8</v>
      </c>
      <c r="F498">
        <v>-4.0999999999999996</v>
      </c>
      <c r="G498" t="s">
        <v>9</v>
      </c>
      <c r="H498" t="s">
        <v>10</v>
      </c>
      <c r="I498">
        <f>YEAR(tData[[#This Row],[datum]])</f>
        <v>2016</v>
      </c>
      <c r="J498" t="str">
        <f>"Q"&amp;QUOTIENT(MONTH(tData[[#This Row],[datum]])-1,3)+1</f>
        <v>Q1</v>
      </c>
    </row>
    <row r="499" spans="1:10" x14ac:dyDescent="0.25">
      <c r="A499" s="1">
        <v>42370</v>
      </c>
      <c r="E499" t="s">
        <v>5</v>
      </c>
      <c r="F499">
        <v>-4.0999999999999996</v>
      </c>
      <c r="G499" t="s">
        <v>5</v>
      </c>
      <c r="I499">
        <f>YEAR(tData[[#This Row],[datum]])</f>
        <v>2016</v>
      </c>
      <c r="J499" t="str">
        <f>"Q"&amp;QUOTIENT(MONTH(tData[[#This Row],[datum]])-1,3)+1</f>
        <v>Q1</v>
      </c>
    </row>
    <row r="500" spans="1:10" x14ac:dyDescent="0.25">
      <c r="A500" s="1">
        <v>42401</v>
      </c>
      <c r="B500">
        <v>1612</v>
      </c>
      <c r="E500" t="s">
        <v>15</v>
      </c>
      <c r="G500" t="s">
        <v>9</v>
      </c>
      <c r="H500" t="s">
        <v>16</v>
      </c>
      <c r="I500">
        <f>YEAR(tData[[#This Row],[datum]])</f>
        <v>2016</v>
      </c>
      <c r="J500" t="str">
        <f>"Q"&amp;QUOTIENT(MONTH(tData[[#This Row],[datum]])-1,3)+1</f>
        <v>Q1</v>
      </c>
    </row>
    <row r="501" spans="1:10" x14ac:dyDescent="0.25">
      <c r="A501" s="1">
        <v>42401</v>
      </c>
      <c r="B501">
        <v>405</v>
      </c>
      <c r="E501" t="s">
        <v>13</v>
      </c>
      <c r="G501" t="s">
        <v>9</v>
      </c>
      <c r="H501" t="s">
        <v>14</v>
      </c>
      <c r="I501">
        <f>YEAR(tData[[#This Row],[datum]])</f>
        <v>2016</v>
      </c>
      <c r="J501" t="str">
        <f>"Q"&amp;QUOTIENT(MONTH(tData[[#This Row],[datum]])-1,3)+1</f>
        <v>Q1</v>
      </c>
    </row>
    <row r="502" spans="1:10" x14ac:dyDescent="0.25">
      <c r="A502" s="1">
        <v>42401</v>
      </c>
      <c r="B502">
        <v>977</v>
      </c>
      <c r="E502" t="s">
        <v>11</v>
      </c>
      <c r="G502" t="s">
        <v>9</v>
      </c>
      <c r="H502" t="s">
        <v>12</v>
      </c>
      <c r="I502">
        <f>YEAR(tData[[#This Row],[datum]])</f>
        <v>2016</v>
      </c>
      <c r="J502" t="str">
        <f>"Q"&amp;QUOTIENT(MONTH(tData[[#This Row],[datum]])-1,3)+1</f>
        <v>Q1</v>
      </c>
    </row>
    <row r="503" spans="1:10" x14ac:dyDescent="0.25">
      <c r="A503" s="1">
        <v>42401</v>
      </c>
      <c r="B503">
        <v>18266.46</v>
      </c>
      <c r="C503">
        <v>8759.0400000000009</v>
      </c>
      <c r="D503">
        <v>9507.42</v>
      </c>
      <c r="E503" t="s">
        <v>56</v>
      </c>
      <c r="G503" t="s">
        <v>9</v>
      </c>
      <c r="H503" t="s">
        <v>17</v>
      </c>
      <c r="I503">
        <f>YEAR(tData[[#This Row],[datum]])</f>
        <v>2016</v>
      </c>
      <c r="J503" t="str">
        <f>"Q"&amp;QUOTIENT(MONTH(tData[[#This Row],[datum]])-1,3)+1</f>
        <v>Q1</v>
      </c>
    </row>
    <row r="504" spans="1:10" x14ac:dyDescent="0.25">
      <c r="A504" s="1">
        <v>42401</v>
      </c>
      <c r="B504">
        <v>883</v>
      </c>
      <c r="E504" t="s">
        <v>8</v>
      </c>
      <c r="F504">
        <v>0.45</v>
      </c>
      <c r="G504" t="s">
        <v>9</v>
      </c>
      <c r="H504" t="s">
        <v>10</v>
      </c>
      <c r="I504">
        <f>YEAR(tData[[#This Row],[datum]])</f>
        <v>2016</v>
      </c>
      <c r="J504" t="str">
        <f>"Q"&amp;QUOTIENT(MONTH(tData[[#This Row],[datum]])-1,3)+1</f>
        <v>Q1</v>
      </c>
    </row>
    <row r="505" spans="1:10" x14ac:dyDescent="0.25">
      <c r="A505" s="1">
        <v>42401</v>
      </c>
      <c r="E505" t="s">
        <v>5</v>
      </c>
      <c r="F505">
        <v>0.45</v>
      </c>
      <c r="G505" t="s">
        <v>5</v>
      </c>
      <c r="I505">
        <f>YEAR(tData[[#This Row],[datum]])</f>
        <v>2016</v>
      </c>
      <c r="J505" t="str">
        <f>"Q"&amp;QUOTIENT(MONTH(tData[[#This Row],[datum]])-1,3)+1</f>
        <v>Q1</v>
      </c>
    </row>
    <row r="506" spans="1:10" x14ac:dyDescent="0.25">
      <c r="A506" s="1">
        <v>42430</v>
      </c>
      <c r="B506">
        <v>1603</v>
      </c>
      <c r="E506" t="s">
        <v>15</v>
      </c>
      <c r="G506" t="s">
        <v>9</v>
      </c>
      <c r="H506" t="s">
        <v>16</v>
      </c>
      <c r="I506">
        <f>YEAR(tData[[#This Row],[datum]])</f>
        <v>2016</v>
      </c>
      <c r="J506" t="str">
        <f>"Q"&amp;QUOTIENT(MONTH(tData[[#This Row],[datum]])-1,3)+1</f>
        <v>Q1</v>
      </c>
    </row>
    <row r="507" spans="1:10" x14ac:dyDescent="0.25">
      <c r="A507" s="1">
        <v>42430</v>
      </c>
      <c r="B507">
        <v>385</v>
      </c>
      <c r="E507" t="s">
        <v>13</v>
      </c>
      <c r="G507" t="s">
        <v>9</v>
      </c>
      <c r="H507" t="s">
        <v>14</v>
      </c>
      <c r="I507">
        <f>YEAR(tData[[#This Row],[datum]])</f>
        <v>2016</v>
      </c>
      <c r="J507" t="str">
        <f>"Q"&amp;QUOTIENT(MONTH(tData[[#This Row],[datum]])-1,3)+1</f>
        <v>Q1</v>
      </c>
    </row>
    <row r="508" spans="1:10" x14ac:dyDescent="0.25">
      <c r="A508" s="1">
        <v>42430</v>
      </c>
      <c r="B508">
        <v>862</v>
      </c>
      <c r="E508" t="s">
        <v>11</v>
      </c>
      <c r="G508" t="s">
        <v>9</v>
      </c>
      <c r="H508" t="s">
        <v>12</v>
      </c>
      <c r="I508">
        <f>YEAR(tData[[#This Row],[datum]])</f>
        <v>2016</v>
      </c>
      <c r="J508" t="str">
        <f>"Q"&amp;QUOTIENT(MONTH(tData[[#This Row],[datum]])-1,3)+1</f>
        <v>Q1</v>
      </c>
    </row>
    <row r="509" spans="1:10" x14ac:dyDescent="0.25">
      <c r="A509" s="1">
        <v>42430</v>
      </c>
      <c r="B509">
        <v>18662.28</v>
      </c>
      <c r="C509">
        <v>7188.78</v>
      </c>
      <c r="D509">
        <v>11473.5</v>
      </c>
      <c r="E509" t="s">
        <v>56</v>
      </c>
      <c r="F509">
        <v>3.11</v>
      </c>
      <c r="G509" t="s">
        <v>9</v>
      </c>
      <c r="H509" t="s">
        <v>17</v>
      </c>
      <c r="I509">
        <f>YEAR(tData[[#This Row],[datum]])</f>
        <v>2016</v>
      </c>
      <c r="J509" t="str">
        <f>"Q"&amp;QUOTIENT(MONTH(tData[[#This Row],[datum]])-1,3)+1</f>
        <v>Q1</v>
      </c>
    </row>
    <row r="510" spans="1:10" x14ac:dyDescent="0.25">
      <c r="A510" s="1">
        <v>42430</v>
      </c>
      <c r="B510">
        <v>946</v>
      </c>
      <c r="E510" t="s">
        <v>8</v>
      </c>
      <c r="F510">
        <v>3.11</v>
      </c>
      <c r="G510" t="s">
        <v>9</v>
      </c>
      <c r="H510" t="s">
        <v>10</v>
      </c>
      <c r="I510">
        <f>YEAR(tData[[#This Row],[datum]])</f>
        <v>2016</v>
      </c>
      <c r="J510" t="str">
        <f>"Q"&amp;QUOTIENT(MONTH(tData[[#This Row],[datum]])-1,3)+1</f>
        <v>Q1</v>
      </c>
    </row>
    <row r="511" spans="1:10" x14ac:dyDescent="0.25">
      <c r="A511" s="1">
        <v>42430</v>
      </c>
      <c r="E511" t="s">
        <v>5</v>
      </c>
      <c r="F511">
        <v>3.11</v>
      </c>
      <c r="G511" t="s">
        <v>5</v>
      </c>
      <c r="I511">
        <f>YEAR(tData[[#This Row],[datum]])</f>
        <v>2016</v>
      </c>
      <c r="J511" t="str">
        <f>"Q"&amp;QUOTIENT(MONTH(tData[[#This Row],[datum]])-1,3)+1</f>
        <v>Q1</v>
      </c>
    </row>
    <row r="512" spans="1:10" x14ac:dyDescent="0.25">
      <c r="A512" s="1">
        <v>42461</v>
      </c>
      <c r="B512">
        <v>1415</v>
      </c>
      <c r="E512" t="s">
        <v>15</v>
      </c>
      <c r="G512" t="s">
        <v>9</v>
      </c>
      <c r="H512" t="s">
        <v>16</v>
      </c>
      <c r="I512">
        <f>YEAR(tData[[#This Row],[datum]])</f>
        <v>2016</v>
      </c>
      <c r="J512" t="str">
        <f>"Q"&amp;QUOTIENT(MONTH(tData[[#This Row],[datum]])-1,3)+1</f>
        <v>Q2</v>
      </c>
    </row>
    <row r="513" spans="1:10" x14ac:dyDescent="0.25">
      <c r="A513" s="1">
        <v>42461</v>
      </c>
      <c r="B513">
        <v>337</v>
      </c>
      <c r="E513" t="s">
        <v>13</v>
      </c>
      <c r="G513" t="s">
        <v>9</v>
      </c>
      <c r="H513" t="s">
        <v>14</v>
      </c>
      <c r="I513">
        <f>YEAR(tData[[#This Row],[datum]])</f>
        <v>2016</v>
      </c>
      <c r="J513" t="str">
        <f>"Q"&amp;QUOTIENT(MONTH(tData[[#This Row],[datum]])-1,3)+1</f>
        <v>Q2</v>
      </c>
    </row>
    <row r="514" spans="1:10" x14ac:dyDescent="0.25">
      <c r="A514" s="1">
        <v>42461</v>
      </c>
      <c r="B514">
        <v>879</v>
      </c>
      <c r="E514" t="s">
        <v>11</v>
      </c>
      <c r="G514" t="s">
        <v>9</v>
      </c>
      <c r="H514" t="s">
        <v>12</v>
      </c>
      <c r="I514">
        <f>YEAR(tData[[#This Row],[datum]])</f>
        <v>2016</v>
      </c>
      <c r="J514" t="str">
        <f>"Q"&amp;QUOTIENT(MONTH(tData[[#This Row],[datum]])-1,3)+1</f>
        <v>Q2</v>
      </c>
    </row>
    <row r="515" spans="1:10" x14ac:dyDescent="0.25">
      <c r="A515" s="1">
        <v>42461</v>
      </c>
      <c r="B515">
        <v>17015.04</v>
      </c>
      <c r="D515">
        <v>17015.04</v>
      </c>
      <c r="E515" t="s">
        <v>56</v>
      </c>
      <c r="F515">
        <v>6.07</v>
      </c>
      <c r="G515" t="s">
        <v>9</v>
      </c>
      <c r="H515" t="s">
        <v>17</v>
      </c>
      <c r="I515">
        <f>YEAR(tData[[#This Row],[datum]])</f>
        <v>2016</v>
      </c>
      <c r="J515" t="str">
        <f>"Q"&amp;QUOTIENT(MONTH(tData[[#This Row],[datum]])-1,3)+1</f>
        <v>Q2</v>
      </c>
    </row>
    <row r="516" spans="1:10" x14ac:dyDescent="0.25">
      <c r="A516" s="1">
        <v>42461</v>
      </c>
      <c r="B516">
        <v>1482</v>
      </c>
      <c r="E516" t="s">
        <v>8</v>
      </c>
      <c r="F516">
        <v>6.07</v>
      </c>
      <c r="G516" t="s">
        <v>9</v>
      </c>
      <c r="H516" t="s">
        <v>10</v>
      </c>
      <c r="I516">
        <f>YEAR(tData[[#This Row],[datum]])</f>
        <v>2016</v>
      </c>
      <c r="J516" t="str">
        <f>"Q"&amp;QUOTIENT(MONTH(tData[[#This Row],[datum]])-1,3)+1</f>
        <v>Q2</v>
      </c>
    </row>
    <row r="517" spans="1:10" x14ac:dyDescent="0.25">
      <c r="A517" s="1">
        <v>42461</v>
      </c>
      <c r="E517" t="s">
        <v>5</v>
      </c>
      <c r="F517">
        <v>6.07</v>
      </c>
      <c r="G517" t="s">
        <v>5</v>
      </c>
      <c r="I517">
        <f>YEAR(tData[[#This Row],[datum]])</f>
        <v>2016</v>
      </c>
      <c r="J517" t="str">
        <f>"Q"&amp;QUOTIENT(MONTH(tData[[#This Row],[datum]])-1,3)+1</f>
        <v>Q2</v>
      </c>
    </row>
    <row r="518" spans="1:10" x14ac:dyDescent="0.25">
      <c r="A518" s="1">
        <v>42491</v>
      </c>
      <c r="B518">
        <v>1196</v>
      </c>
      <c r="E518" t="s">
        <v>15</v>
      </c>
      <c r="G518" t="s">
        <v>9</v>
      </c>
      <c r="H518" t="s">
        <v>16</v>
      </c>
      <c r="I518">
        <f>YEAR(tData[[#This Row],[datum]])</f>
        <v>2016</v>
      </c>
      <c r="J518" t="str">
        <f>"Q"&amp;QUOTIENT(MONTH(tData[[#This Row],[datum]])-1,3)+1</f>
        <v>Q2</v>
      </c>
    </row>
    <row r="519" spans="1:10" x14ac:dyDescent="0.25">
      <c r="A519" s="1">
        <v>42491</v>
      </c>
      <c r="B519">
        <v>329</v>
      </c>
      <c r="E519" t="s">
        <v>13</v>
      </c>
      <c r="G519" t="s">
        <v>9</v>
      </c>
      <c r="H519" t="s">
        <v>14</v>
      </c>
      <c r="I519">
        <f>YEAR(tData[[#This Row],[datum]])</f>
        <v>2016</v>
      </c>
      <c r="J519" t="str">
        <f>"Q"&amp;QUOTIENT(MONTH(tData[[#This Row],[datum]])-1,3)+1</f>
        <v>Q2</v>
      </c>
    </row>
    <row r="520" spans="1:10" x14ac:dyDescent="0.25">
      <c r="A520" s="1">
        <v>42491</v>
      </c>
      <c r="B520">
        <v>881</v>
      </c>
      <c r="E520" t="s">
        <v>11</v>
      </c>
      <c r="G520" t="s">
        <v>9</v>
      </c>
      <c r="H520" t="s">
        <v>12</v>
      </c>
      <c r="I520">
        <f>YEAR(tData[[#This Row],[datum]])</f>
        <v>2016</v>
      </c>
      <c r="J520" t="str">
        <f>"Q"&amp;QUOTIENT(MONTH(tData[[#This Row],[datum]])-1,3)+1</f>
        <v>Q2</v>
      </c>
    </row>
    <row r="521" spans="1:10" x14ac:dyDescent="0.25">
      <c r="A521" s="1">
        <v>42491</v>
      </c>
      <c r="B521">
        <v>9288.84</v>
      </c>
      <c r="D521">
        <v>9288.84</v>
      </c>
      <c r="E521" t="s">
        <v>56</v>
      </c>
      <c r="F521">
        <v>12.94</v>
      </c>
      <c r="G521" t="s">
        <v>9</v>
      </c>
      <c r="H521" t="s">
        <v>17</v>
      </c>
      <c r="I521">
        <f>YEAR(tData[[#This Row],[datum]])</f>
        <v>2016</v>
      </c>
      <c r="J521" t="str">
        <f>"Q"&amp;QUOTIENT(MONTH(tData[[#This Row],[datum]])-1,3)+1</f>
        <v>Q2</v>
      </c>
    </row>
    <row r="522" spans="1:10" x14ac:dyDescent="0.25">
      <c r="A522" s="1">
        <v>42491</v>
      </c>
      <c r="B522">
        <v>5060</v>
      </c>
      <c r="E522" t="s">
        <v>8</v>
      </c>
      <c r="F522">
        <v>12.94</v>
      </c>
      <c r="G522" t="s">
        <v>9</v>
      </c>
      <c r="H522" t="s">
        <v>10</v>
      </c>
      <c r="I522">
        <f>YEAR(tData[[#This Row],[datum]])</f>
        <v>2016</v>
      </c>
      <c r="J522" t="str">
        <f>"Q"&amp;QUOTIENT(MONTH(tData[[#This Row],[datum]])-1,3)+1</f>
        <v>Q2</v>
      </c>
    </row>
    <row r="523" spans="1:10" x14ac:dyDescent="0.25">
      <c r="A523" s="1">
        <v>42491</v>
      </c>
      <c r="E523" t="s">
        <v>5</v>
      </c>
      <c r="F523">
        <v>12.94</v>
      </c>
      <c r="G523" t="s">
        <v>5</v>
      </c>
      <c r="I523">
        <f>YEAR(tData[[#This Row],[datum]])</f>
        <v>2016</v>
      </c>
      <c r="J523" t="str">
        <f>"Q"&amp;QUOTIENT(MONTH(tData[[#This Row],[datum]])-1,3)+1</f>
        <v>Q2</v>
      </c>
    </row>
    <row r="524" spans="1:10" x14ac:dyDescent="0.25">
      <c r="A524" s="1">
        <v>42522</v>
      </c>
      <c r="B524">
        <v>1078</v>
      </c>
      <c r="E524" t="s">
        <v>15</v>
      </c>
      <c r="G524" t="s">
        <v>9</v>
      </c>
      <c r="H524" t="s">
        <v>16</v>
      </c>
      <c r="I524">
        <f>YEAR(tData[[#This Row],[datum]])</f>
        <v>2016</v>
      </c>
      <c r="J524" t="str">
        <f>"Q"&amp;QUOTIENT(MONTH(tData[[#This Row],[datum]])-1,3)+1</f>
        <v>Q2</v>
      </c>
    </row>
    <row r="525" spans="1:10" x14ac:dyDescent="0.25">
      <c r="A525" s="1">
        <v>42522</v>
      </c>
      <c r="B525">
        <v>299</v>
      </c>
      <c r="E525" t="s">
        <v>13</v>
      </c>
      <c r="G525" t="s">
        <v>9</v>
      </c>
      <c r="H525" t="s">
        <v>14</v>
      </c>
      <c r="I525">
        <f>YEAR(tData[[#This Row],[datum]])</f>
        <v>2016</v>
      </c>
      <c r="J525" t="str">
        <f>"Q"&amp;QUOTIENT(MONTH(tData[[#This Row],[datum]])-1,3)+1</f>
        <v>Q2</v>
      </c>
    </row>
    <row r="526" spans="1:10" x14ac:dyDescent="0.25">
      <c r="A526" s="1">
        <v>42522</v>
      </c>
      <c r="B526">
        <v>797</v>
      </c>
      <c r="E526" t="s">
        <v>11</v>
      </c>
      <c r="G526" t="s">
        <v>9</v>
      </c>
      <c r="H526" t="s">
        <v>12</v>
      </c>
      <c r="I526">
        <f>YEAR(tData[[#This Row],[datum]])</f>
        <v>2016</v>
      </c>
      <c r="J526" t="str">
        <f>"Q"&amp;QUOTIENT(MONTH(tData[[#This Row],[datum]])-1,3)+1</f>
        <v>Q2</v>
      </c>
    </row>
    <row r="527" spans="1:10" x14ac:dyDescent="0.25">
      <c r="A527" s="1">
        <v>42522</v>
      </c>
      <c r="B527">
        <v>4993.74</v>
      </c>
      <c r="D527">
        <v>4993.74</v>
      </c>
      <c r="E527" t="s">
        <v>56</v>
      </c>
      <c r="F527">
        <v>16.350000000000001</v>
      </c>
      <c r="G527" t="s">
        <v>9</v>
      </c>
      <c r="H527" t="s">
        <v>17</v>
      </c>
      <c r="I527">
        <f>YEAR(tData[[#This Row],[datum]])</f>
        <v>2016</v>
      </c>
      <c r="J527" t="str">
        <f>"Q"&amp;QUOTIENT(MONTH(tData[[#This Row],[datum]])-1,3)+1</f>
        <v>Q2</v>
      </c>
    </row>
    <row r="528" spans="1:10" x14ac:dyDescent="0.25">
      <c r="A528" s="1">
        <v>42522</v>
      </c>
      <c r="B528">
        <v>4750</v>
      </c>
      <c r="E528" t="s">
        <v>8</v>
      </c>
      <c r="G528" t="s">
        <v>9</v>
      </c>
      <c r="H528" t="s">
        <v>10</v>
      </c>
      <c r="I528">
        <f>YEAR(tData[[#This Row],[datum]])</f>
        <v>2016</v>
      </c>
      <c r="J528" t="str">
        <f>"Q"&amp;QUOTIENT(MONTH(tData[[#This Row],[datum]])-1,3)+1</f>
        <v>Q2</v>
      </c>
    </row>
    <row r="529" spans="1:10" x14ac:dyDescent="0.25">
      <c r="A529" s="1">
        <v>42522</v>
      </c>
      <c r="E529" t="s">
        <v>5</v>
      </c>
      <c r="F529">
        <v>16.350000000000001</v>
      </c>
      <c r="G529" t="s">
        <v>5</v>
      </c>
      <c r="I529">
        <f>YEAR(tData[[#This Row],[datum]])</f>
        <v>2016</v>
      </c>
      <c r="J529" t="str">
        <f>"Q"&amp;QUOTIENT(MONTH(tData[[#This Row],[datum]])-1,3)+1</f>
        <v>Q2</v>
      </c>
    </row>
    <row r="530" spans="1:10" x14ac:dyDescent="0.25">
      <c r="A530" s="1">
        <v>42552</v>
      </c>
      <c r="B530">
        <v>986</v>
      </c>
      <c r="E530" t="s">
        <v>15</v>
      </c>
      <c r="G530" t="s">
        <v>9</v>
      </c>
      <c r="H530" t="s">
        <v>16</v>
      </c>
      <c r="I530">
        <f>YEAR(tData[[#This Row],[datum]])</f>
        <v>2016</v>
      </c>
      <c r="J530" t="str">
        <f>"Q"&amp;QUOTIENT(MONTH(tData[[#This Row],[datum]])-1,3)+1</f>
        <v>Q3</v>
      </c>
    </row>
    <row r="531" spans="1:10" x14ac:dyDescent="0.25">
      <c r="A531" s="1">
        <v>42552</v>
      </c>
      <c r="B531">
        <v>306</v>
      </c>
      <c r="E531" t="s">
        <v>13</v>
      </c>
      <c r="G531" t="s">
        <v>9</v>
      </c>
      <c r="H531" t="s">
        <v>14</v>
      </c>
      <c r="I531">
        <f>YEAR(tData[[#This Row],[datum]])</f>
        <v>2016</v>
      </c>
      <c r="J531" t="str">
        <f>"Q"&amp;QUOTIENT(MONTH(tData[[#This Row],[datum]])-1,3)+1</f>
        <v>Q3</v>
      </c>
    </row>
    <row r="532" spans="1:10" x14ac:dyDescent="0.25">
      <c r="A532" s="1">
        <v>42552</v>
      </c>
      <c r="B532">
        <v>667</v>
      </c>
      <c r="E532" t="s">
        <v>11</v>
      </c>
      <c r="G532" t="s">
        <v>9</v>
      </c>
      <c r="H532" t="s">
        <v>12</v>
      </c>
      <c r="I532">
        <f>YEAR(tData[[#This Row],[datum]])</f>
        <v>2016</v>
      </c>
      <c r="J532" t="str">
        <f>"Q"&amp;QUOTIENT(MONTH(tData[[#This Row],[datum]])-1,3)+1</f>
        <v>Q3</v>
      </c>
    </row>
    <row r="533" spans="1:10" x14ac:dyDescent="0.25">
      <c r="A533" s="1">
        <v>42552</v>
      </c>
      <c r="B533">
        <v>2782.74</v>
      </c>
      <c r="D533">
        <v>2782.74</v>
      </c>
      <c r="E533" t="s">
        <v>56</v>
      </c>
      <c r="F533">
        <v>18.84</v>
      </c>
      <c r="G533" t="s">
        <v>9</v>
      </c>
      <c r="H533" t="s">
        <v>17</v>
      </c>
      <c r="I533">
        <f>YEAR(tData[[#This Row],[datum]])</f>
        <v>2016</v>
      </c>
      <c r="J533" t="str">
        <f>"Q"&amp;QUOTIENT(MONTH(tData[[#This Row],[datum]])-1,3)+1</f>
        <v>Q3</v>
      </c>
    </row>
    <row r="534" spans="1:10" x14ac:dyDescent="0.25">
      <c r="A534" s="1">
        <v>42552</v>
      </c>
      <c r="B534">
        <v>4561</v>
      </c>
      <c r="E534" t="s">
        <v>8</v>
      </c>
      <c r="G534" t="s">
        <v>9</v>
      </c>
      <c r="H534" t="s">
        <v>10</v>
      </c>
      <c r="I534">
        <f>YEAR(tData[[#This Row],[datum]])</f>
        <v>2016</v>
      </c>
      <c r="J534" t="str">
        <f>"Q"&amp;QUOTIENT(MONTH(tData[[#This Row],[datum]])-1,3)+1</f>
        <v>Q3</v>
      </c>
    </row>
    <row r="535" spans="1:10" x14ac:dyDescent="0.25">
      <c r="A535" s="1">
        <v>42552</v>
      </c>
      <c r="E535" t="s">
        <v>5</v>
      </c>
      <c r="F535">
        <v>18.84</v>
      </c>
      <c r="G535" t="s">
        <v>5</v>
      </c>
      <c r="I535">
        <f>YEAR(tData[[#This Row],[datum]])</f>
        <v>2016</v>
      </c>
      <c r="J535" t="str">
        <f>"Q"&amp;QUOTIENT(MONTH(tData[[#This Row],[datum]])-1,3)+1</f>
        <v>Q3</v>
      </c>
    </row>
    <row r="536" spans="1:10" x14ac:dyDescent="0.25">
      <c r="A536" s="1">
        <v>42583</v>
      </c>
      <c r="B536">
        <v>1002</v>
      </c>
      <c r="E536" t="s">
        <v>15</v>
      </c>
      <c r="G536" t="s">
        <v>9</v>
      </c>
      <c r="H536" t="s">
        <v>16</v>
      </c>
      <c r="I536">
        <f>YEAR(tData[[#This Row],[datum]])</f>
        <v>2016</v>
      </c>
      <c r="J536" t="str">
        <f>"Q"&amp;QUOTIENT(MONTH(tData[[#This Row],[datum]])-1,3)+1</f>
        <v>Q3</v>
      </c>
    </row>
    <row r="537" spans="1:10" x14ac:dyDescent="0.25">
      <c r="A537" s="1">
        <v>42583</v>
      </c>
      <c r="B537">
        <v>349</v>
      </c>
      <c r="E537" t="s">
        <v>13</v>
      </c>
      <c r="G537" t="s">
        <v>9</v>
      </c>
      <c r="H537" t="s">
        <v>14</v>
      </c>
      <c r="I537">
        <f>YEAR(tData[[#This Row],[datum]])</f>
        <v>2016</v>
      </c>
      <c r="J537" t="str">
        <f>"Q"&amp;QUOTIENT(MONTH(tData[[#This Row],[datum]])-1,3)+1</f>
        <v>Q3</v>
      </c>
    </row>
    <row r="538" spans="1:10" x14ac:dyDescent="0.25">
      <c r="A538" s="1">
        <v>42583</v>
      </c>
      <c r="B538">
        <v>777</v>
      </c>
      <c r="E538" t="s">
        <v>11</v>
      </c>
      <c r="G538" t="s">
        <v>9</v>
      </c>
      <c r="H538" t="s">
        <v>12</v>
      </c>
      <c r="I538">
        <f>YEAR(tData[[#This Row],[datum]])</f>
        <v>2016</v>
      </c>
      <c r="J538" t="str">
        <f>"Q"&amp;QUOTIENT(MONTH(tData[[#This Row],[datum]])-1,3)+1</f>
        <v>Q3</v>
      </c>
    </row>
    <row r="539" spans="1:10" x14ac:dyDescent="0.25">
      <c r="A539" s="1">
        <v>42583</v>
      </c>
      <c r="B539">
        <v>4657.38</v>
      </c>
      <c r="D539">
        <v>4657.38</v>
      </c>
      <c r="E539" t="s">
        <v>56</v>
      </c>
      <c r="F539">
        <v>16.77</v>
      </c>
      <c r="G539" t="s">
        <v>9</v>
      </c>
      <c r="H539" t="s">
        <v>17</v>
      </c>
      <c r="I539">
        <f>YEAR(tData[[#This Row],[datum]])</f>
        <v>2016</v>
      </c>
      <c r="J539" t="str">
        <f>"Q"&amp;QUOTIENT(MONTH(tData[[#This Row],[datum]])-1,3)+1</f>
        <v>Q3</v>
      </c>
    </row>
    <row r="540" spans="1:10" x14ac:dyDescent="0.25">
      <c r="A540" s="1">
        <v>42583</v>
      </c>
      <c r="B540">
        <v>4290</v>
      </c>
      <c r="E540" t="s">
        <v>8</v>
      </c>
      <c r="F540">
        <v>16.77</v>
      </c>
      <c r="G540" t="s">
        <v>9</v>
      </c>
      <c r="H540" t="s">
        <v>10</v>
      </c>
      <c r="I540">
        <f>YEAR(tData[[#This Row],[datum]])</f>
        <v>2016</v>
      </c>
      <c r="J540" t="str">
        <f>"Q"&amp;QUOTIENT(MONTH(tData[[#This Row],[datum]])-1,3)+1</f>
        <v>Q3</v>
      </c>
    </row>
    <row r="541" spans="1:10" x14ac:dyDescent="0.25">
      <c r="A541" s="1">
        <v>42583</v>
      </c>
      <c r="E541" t="s">
        <v>5</v>
      </c>
      <c r="F541">
        <v>16.77</v>
      </c>
      <c r="G541" t="s">
        <v>5</v>
      </c>
      <c r="I541">
        <f>YEAR(tData[[#This Row],[datum]])</f>
        <v>2016</v>
      </c>
      <c r="J541" t="str">
        <f>"Q"&amp;QUOTIENT(MONTH(tData[[#This Row],[datum]])-1,3)+1</f>
        <v>Q3</v>
      </c>
    </row>
    <row r="542" spans="1:10" x14ac:dyDescent="0.25">
      <c r="A542" s="1">
        <v>42614</v>
      </c>
      <c r="B542">
        <v>979</v>
      </c>
      <c r="E542" t="s">
        <v>15</v>
      </c>
      <c r="G542" t="s">
        <v>9</v>
      </c>
      <c r="H542" t="s">
        <v>16</v>
      </c>
      <c r="I542">
        <f>YEAR(tData[[#This Row],[datum]])</f>
        <v>2016</v>
      </c>
      <c r="J542" t="str">
        <f>"Q"&amp;QUOTIENT(MONTH(tData[[#This Row],[datum]])-1,3)+1</f>
        <v>Q3</v>
      </c>
    </row>
    <row r="543" spans="1:10" x14ac:dyDescent="0.25">
      <c r="A543" s="1">
        <v>42614</v>
      </c>
      <c r="B543">
        <v>386</v>
      </c>
      <c r="E543" t="s">
        <v>13</v>
      </c>
      <c r="G543" t="s">
        <v>9</v>
      </c>
      <c r="H543" t="s">
        <v>14</v>
      </c>
      <c r="I543">
        <f>YEAR(tData[[#This Row],[datum]])</f>
        <v>2016</v>
      </c>
      <c r="J543" t="str">
        <f>"Q"&amp;QUOTIENT(MONTH(tData[[#This Row],[datum]])-1,3)+1</f>
        <v>Q3</v>
      </c>
    </row>
    <row r="544" spans="1:10" x14ac:dyDescent="0.25">
      <c r="A544" s="1">
        <v>42614</v>
      </c>
      <c r="B544">
        <v>859</v>
      </c>
      <c r="E544" t="s">
        <v>11</v>
      </c>
      <c r="G544" t="s">
        <v>9</v>
      </c>
      <c r="H544" t="s">
        <v>12</v>
      </c>
      <c r="I544">
        <f>YEAR(tData[[#This Row],[datum]])</f>
        <v>2016</v>
      </c>
      <c r="J544" t="str">
        <f>"Q"&amp;QUOTIENT(MONTH(tData[[#This Row],[datum]])-1,3)+1</f>
        <v>Q3</v>
      </c>
    </row>
    <row r="545" spans="1:10" x14ac:dyDescent="0.25">
      <c r="A545" s="1">
        <v>42614</v>
      </c>
      <c r="B545">
        <v>6346.68</v>
      </c>
      <c r="D545">
        <v>6346.68</v>
      </c>
      <c r="E545" t="s">
        <v>56</v>
      </c>
      <c r="F545">
        <v>15.04</v>
      </c>
      <c r="G545" t="s">
        <v>9</v>
      </c>
      <c r="H545" t="s">
        <v>17</v>
      </c>
      <c r="I545">
        <f>YEAR(tData[[#This Row],[datum]])</f>
        <v>2016</v>
      </c>
      <c r="J545" t="str">
        <f>"Q"&amp;QUOTIENT(MONTH(tData[[#This Row],[datum]])-1,3)+1</f>
        <v>Q3</v>
      </c>
    </row>
    <row r="546" spans="1:10" x14ac:dyDescent="0.25">
      <c r="A546" s="1">
        <v>42614</v>
      </c>
      <c r="B546">
        <v>4021</v>
      </c>
      <c r="E546" t="s">
        <v>8</v>
      </c>
      <c r="F546">
        <v>16.77</v>
      </c>
      <c r="G546" t="s">
        <v>9</v>
      </c>
      <c r="H546" t="s">
        <v>10</v>
      </c>
      <c r="I546">
        <f>YEAR(tData[[#This Row],[datum]])</f>
        <v>2016</v>
      </c>
      <c r="J546" t="str">
        <f>"Q"&amp;QUOTIENT(MONTH(tData[[#This Row],[datum]])-1,3)+1</f>
        <v>Q3</v>
      </c>
    </row>
    <row r="547" spans="1:10" x14ac:dyDescent="0.25">
      <c r="A547" s="1">
        <v>42614</v>
      </c>
      <c r="E547" t="s">
        <v>5</v>
      </c>
      <c r="F547">
        <v>15.04</v>
      </c>
      <c r="G547" t="s">
        <v>5</v>
      </c>
      <c r="I547">
        <f>YEAR(tData[[#This Row],[datum]])</f>
        <v>2016</v>
      </c>
      <c r="J547" t="str">
        <f>"Q"&amp;QUOTIENT(MONTH(tData[[#This Row],[datum]])-1,3)+1</f>
        <v>Q3</v>
      </c>
    </row>
    <row r="548" spans="1:10" x14ac:dyDescent="0.25">
      <c r="A548" s="1">
        <v>42644</v>
      </c>
      <c r="B548">
        <v>1208</v>
      </c>
      <c r="E548" t="s">
        <v>15</v>
      </c>
      <c r="F548">
        <v>7.2</v>
      </c>
      <c r="G548" t="s">
        <v>9</v>
      </c>
      <c r="H548" t="s">
        <v>16</v>
      </c>
      <c r="I548">
        <f>YEAR(tData[[#This Row],[datum]])</f>
        <v>2016</v>
      </c>
      <c r="J548" t="str">
        <f>"Q"&amp;QUOTIENT(MONTH(tData[[#This Row],[datum]])-1,3)+1</f>
        <v>Q4</v>
      </c>
    </row>
    <row r="549" spans="1:10" x14ac:dyDescent="0.25">
      <c r="A549" s="1">
        <v>42644</v>
      </c>
      <c r="B549">
        <v>439</v>
      </c>
      <c r="E549" t="s">
        <v>13</v>
      </c>
      <c r="G549" t="s">
        <v>9</v>
      </c>
      <c r="H549" t="s">
        <v>14</v>
      </c>
      <c r="I549">
        <f>YEAR(tData[[#This Row],[datum]])</f>
        <v>2016</v>
      </c>
      <c r="J549" t="str">
        <f>"Q"&amp;QUOTIENT(MONTH(tData[[#This Row],[datum]])-1,3)+1</f>
        <v>Q4</v>
      </c>
    </row>
    <row r="550" spans="1:10" x14ac:dyDescent="0.25">
      <c r="A550" s="1">
        <v>42644</v>
      </c>
      <c r="B550">
        <v>994</v>
      </c>
      <c r="E550" t="s">
        <v>11</v>
      </c>
      <c r="G550" t="s">
        <v>9</v>
      </c>
      <c r="H550" t="s">
        <v>12</v>
      </c>
      <c r="I550">
        <f>YEAR(tData[[#This Row],[datum]])</f>
        <v>2016</v>
      </c>
      <c r="J550" t="str">
        <f>"Q"&amp;QUOTIENT(MONTH(tData[[#This Row],[datum]])-1,3)+1</f>
        <v>Q4</v>
      </c>
    </row>
    <row r="551" spans="1:10" x14ac:dyDescent="0.25">
      <c r="A551" s="1">
        <v>42644</v>
      </c>
      <c r="B551">
        <v>17267.400000000001</v>
      </c>
      <c r="D551">
        <v>17267.400000000001</v>
      </c>
      <c r="E551" t="s">
        <v>56</v>
      </c>
      <c r="F551">
        <v>7.2</v>
      </c>
      <c r="G551" t="s">
        <v>9</v>
      </c>
      <c r="H551" t="s">
        <v>17</v>
      </c>
      <c r="I551">
        <f>YEAR(tData[[#This Row],[datum]])</f>
        <v>2016</v>
      </c>
      <c r="J551" t="str">
        <f>"Q"&amp;QUOTIENT(MONTH(tData[[#This Row],[datum]])-1,3)+1</f>
        <v>Q4</v>
      </c>
    </row>
    <row r="552" spans="1:10" x14ac:dyDescent="0.25">
      <c r="A552" s="1">
        <v>42644</v>
      </c>
      <c r="B552">
        <v>1331</v>
      </c>
      <c r="E552" t="s">
        <v>8</v>
      </c>
      <c r="G552" t="s">
        <v>9</v>
      </c>
      <c r="H552" t="s">
        <v>10</v>
      </c>
      <c r="I552">
        <f>YEAR(tData[[#This Row],[datum]])</f>
        <v>2016</v>
      </c>
      <c r="J552" t="str">
        <f>"Q"&amp;QUOTIENT(MONTH(tData[[#This Row],[datum]])-1,3)+1</f>
        <v>Q4</v>
      </c>
    </row>
    <row r="553" spans="1:10" x14ac:dyDescent="0.25">
      <c r="A553" s="1">
        <v>42644</v>
      </c>
      <c r="E553" t="s">
        <v>5</v>
      </c>
      <c r="F553">
        <v>7.2</v>
      </c>
      <c r="G553" t="s">
        <v>5</v>
      </c>
      <c r="I553">
        <f>YEAR(tData[[#This Row],[datum]])</f>
        <v>2016</v>
      </c>
      <c r="J553" t="str">
        <f>"Q"&amp;QUOTIENT(MONTH(tData[[#This Row],[datum]])-1,3)+1</f>
        <v>Q4</v>
      </c>
    </row>
    <row r="554" spans="1:10" x14ac:dyDescent="0.25">
      <c r="A554" s="1">
        <v>42675</v>
      </c>
      <c r="B554">
        <v>1390</v>
      </c>
      <c r="E554" t="s">
        <v>15</v>
      </c>
      <c r="F554">
        <v>2.0699999999999998</v>
      </c>
      <c r="G554" t="s">
        <v>9</v>
      </c>
      <c r="H554" t="s">
        <v>16</v>
      </c>
      <c r="I554">
        <f>YEAR(tData[[#This Row],[datum]])</f>
        <v>2016</v>
      </c>
      <c r="J554" t="str">
        <f>"Q"&amp;QUOTIENT(MONTH(tData[[#This Row],[datum]])-1,3)+1</f>
        <v>Q4</v>
      </c>
    </row>
    <row r="555" spans="1:10" x14ac:dyDescent="0.25">
      <c r="A555" s="1">
        <v>42675</v>
      </c>
      <c r="B555">
        <v>453</v>
      </c>
      <c r="E555" t="s">
        <v>13</v>
      </c>
      <c r="G555" t="s">
        <v>9</v>
      </c>
      <c r="H555" t="s">
        <v>14</v>
      </c>
      <c r="I555">
        <f>YEAR(tData[[#This Row],[datum]])</f>
        <v>2016</v>
      </c>
      <c r="J555" t="str">
        <f>"Q"&amp;QUOTIENT(MONTH(tData[[#This Row],[datum]])-1,3)+1</f>
        <v>Q4</v>
      </c>
    </row>
    <row r="556" spans="1:10" x14ac:dyDescent="0.25">
      <c r="A556" s="1">
        <v>42675</v>
      </c>
      <c r="B556">
        <v>820</v>
      </c>
      <c r="E556" t="s">
        <v>11</v>
      </c>
      <c r="G556" t="s">
        <v>9</v>
      </c>
      <c r="H556" t="s">
        <v>12</v>
      </c>
      <c r="I556">
        <f>YEAR(tData[[#This Row],[datum]])</f>
        <v>2016</v>
      </c>
      <c r="J556" t="str">
        <f>"Q"&amp;QUOTIENT(MONTH(tData[[#This Row],[datum]])-1,3)+1</f>
        <v>Q4</v>
      </c>
    </row>
    <row r="557" spans="1:10" x14ac:dyDescent="0.25">
      <c r="A557" s="1">
        <v>42675</v>
      </c>
      <c r="B557">
        <v>18587.580000000002</v>
      </c>
      <c r="C557">
        <v>9054.48</v>
      </c>
      <c r="D557">
        <v>9533.1</v>
      </c>
      <c r="E557" t="s">
        <v>56</v>
      </c>
      <c r="F557">
        <v>2.0699999999999998</v>
      </c>
      <c r="G557" t="s">
        <v>9</v>
      </c>
      <c r="H557" t="s">
        <v>17</v>
      </c>
      <c r="I557">
        <f>YEAR(tData[[#This Row],[datum]])</f>
        <v>2016</v>
      </c>
      <c r="J557" t="str">
        <f>"Q"&amp;QUOTIENT(MONTH(tData[[#This Row],[datum]])-1,3)+1</f>
        <v>Q4</v>
      </c>
    </row>
    <row r="558" spans="1:10" x14ac:dyDescent="0.25">
      <c r="A558" s="1">
        <v>42675</v>
      </c>
      <c r="B558">
        <v>760</v>
      </c>
      <c r="E558" t="s">
        <v>8</v>
      </c>
      <c r="G558" t="s">
        <v>9</v>
      </c>
      <c r="H558" t="s">
        <v>10</v>
      </c>
      <c r="I558">
        <f>YEAR(tData[[#This Row],[datum]])</f>
        <v>2016</v>
      </c>
      <c r="J558" t="str">
        <f>"Q"&amp;QUOTIENT(MONTH(tData[[#This Row],[datum]])-1,3)+1</f>
        <v>Q4</v>
      </c>
    </row>
    <row r="559" spans="1:10" x14ac:dyDescent="0.25">
      <c r="A559" s="1">
        <v>42675</v>
      </c>
      <c r="E559" t="s">
        <v>5</v>
      </c>
      <c r="F559">
        <v>2.0699999999999998</v>
      </c>
      <c r="G559" t="s">
        <v>5</v>
      </c>
      <c r="I559">
        <f>YEAR(tData[[#This Row],[datum]])</f>
        <v>2016</v>
      </c>
      <c r="J559" t="str">
        <f>"Q"&amp;QUOTIENT(MONTH(tData[[#This Row],[datum]])-1,3)+1</f>
        <v>Q4</v>
      </c>
    </row>
    <row r="560" spans="1:10" x14ac:dyDescent="0.25">
      <c r="A560" s="1">
        <v>42705</v>
      </c>
      <c r="B560">
        <v>1660</v>
      </c>
      <c r="E560" t="s">
        <v>15</v>
      </c>
      <c r="G560" t="s">
        <v>9</v>
      </c>
      <c r="H560" t="s">
        <v>16</v>
      </c>
      <c r="I560">
        <f>YEAR(tData[[#This Row],[datum]])</f>
        <v>2016</v>
      </c>
      <c r="J560" t="str">
        <f>"Q"&amp;QUOTIENT(MONTH(tData[[#This Row],[datum]])-1,3)+1</f>
        <v>Q4</v>
      </c>
    </row>
    <row r="561" spans="1:10" x14ac:dyDescent="0.25">
      <c r="A561" s="1">
        <v>42705</v>
      </c>
      <c r="B561">
        <v>494</v>
      </c>
      <c r="E561" t="s">
        <v>13</v>
      </c>
      <c r="F561">
        <v>2.1800000000000002</v>
      </c>
      <c r="G561" t="s">
        <v>9</v>
      </c>
      <c r="H561" t="s">
        <v>14</v>
      </c>
      <c r="I561">
        <f>YEAR(tData[[#This Row],[datum]])</f>
        <v>2016</v>
      </c>
      <c r="J561" t="str">
        <f>"Q"&amp;QUOTIENT(MONTH(tData[[#This Row],[datum]])-1,3)+1</f>
        <v>Q4</v>
      </c>
    </row>
    <row r="562" spans="1:10" x14ac:dyDescent="0.25">
      <c r="A562" s="1">
        <v>42705</v>
      </c>
      <c r="B562">
        <v>834</v>
      </c>
      <c r="E562" t="s">
        <v>11</v>
      </c>
      <c r="G562" t="s">
        <v>9</v>
      </c>
      <c r="H562" t="s">
        <v>12</v>
      </c>
      <c r="I562">
        <f>YEAR(tData[[#This Row],[datum]])</f>
        <v>2016</v>
      </c>
      <c r="J562" t="str">
        <f>"Q"&amp;QUOTIENT(MONTH(tData[[#This Row],[datum]])-1,3)+1</f>
        <v>Q4</v>
      </c>
    </row>
    <row r="563" spans="1:10" x14ac:dyDescent="0.25">
      <c r="A563" s="1">
        <v>42705</v>
      </c>
      <c r="B563">
        <v>19119.3</v>
      </c>
      <c r="C563">
        <v>8609.58</v>
      </c>
      <c r="D563">
        <v>10509.72</v>
      </c>
      <c r="E563" t="s">
        <v>56</v>
      </c>
      <c r="G563" t="s">
        <v>9</v>
      </c>
      <c r="H563" t="s">
        <v>17</v>
      </c>
      <c r="I563">
        <f>YEAR(tData[[#This Row],[datum]])</f>
        <v>2016</v>
      </c>
      <c r="J563" t="str">
        <f>"Q"&amp;QUOTIENT(MONTH(tData[[#This Row],[datum]])-1,3)+1</f>
        <v>Q4</v>
      </c>
    </row>
    <row r="564" spans="1:10" x14ac:dyDescent="0.25">
      <c r="A564" s="1">
        <v>42705</v>
      </c>
      <c r="B564">
        <v>1029</v>
      </c>
      <c r="E564" t="s">
        <v>8</v>
      </c>
      <c r="G564" t="s">
        <v>9</v>
      </c>
      <c r="H564" t="s">
        <v>10</v>
      </c>
      <c r="I564">
        <f>YEAR(tData[[#This Row],[datum]])</f>
        <v>2016</v>
      </c>
      <c r="J564" t="str">
        <f>"Q"&amp;QUOTIENT(MONTH(tData[[#This Row],[datum]])-1,3)+1</f>
        <v>Q4</v>
      </c>
    </row>
    <row r="565" spans="1:10" x14ac:dyDescent="0.25">
      <c r="A565" s="1">
        <v>42705</v>
      </c>
      <c r="E565" t="s">
        <v>5</v>
      </c>
      <c r="F565">
        <v>2.1800000000000002</v>
      </c>
      <c r="G565" t="s">
        <v>5</v>
      </c>
      <c r="I565">
        <f>YEAR(tData[[#This Row],[datum]])</f>
        <v>2016</v>
      </c>
      <c r="J565" t="str">
        <f>"Q"&amp;QUOTIENT(MONTH(tData[[#This Row],[datum]])-1,3)+1</f>
        <v>Q4</v>
      </c>
    </row>
    <row r="566" spans="1:10" x14ac:dyDescent="0.25">
      <c r="A566" s="1">
        <v>42736</v>
      </c>
      <c r="B566">
        <v>743</v>
      </c>
      <c r="E566" t="s">
        <v>15</v>
      </c>
      <c r="F566">
        <v>-0.31</v>
      </c>
      <c r="G566" t="s">
        <v>9</v>
      </c>
      <c r="H566" t="s">
        <v>16</v>
      </c>
      <c r="I566">
        <f>YEAR(tData[[#This Row],[datum]])</f>
        <v>2017</v>
      </c>
      <c r="J566" t="str">
        <f>"Q"&amp;QUOTIENT(MONTH(tData[[#This Row],[datum]])-1,3)+1</f>
        <v>Q1</v>
      </c>
    </row>
    <row r="567" spans="1:10" x14ac:dyDescent="0.25">
      <c r="A567" s="1">
        <v>42736</v>
      </c>
      <c r="B567">
        <v>488</v>
      </c>
      <c r="E567" t="s">
        <v>13</v>
      </c>
      <c r="F567">
        <v>-0.31</v>
      </c>
      <c r="G567" t="s">
        <v>9</v>
      </c>
      <c r="H567" t="s">
        <v>14</v>
      </c>
      <c r="I567">
        <f>YEAR(tData[[#This Row],[datum]])</f>
        <v>2017</v>
      </c>
      <c r="J567" t="str">
        <f>"Q"&amp;QUOTIENT(MONTH(tData[[#This Row],[datum]])-1,3)+1</f>
        <v>Q1</v>
      </c>
    </row>
    <row r="568" spans="1:10" x14ac:dyDescent="0.25">
      <c r="A568" s="1">
        <v>42736</v>
      </c>
      <c r="B568">
        <v>1219</v>
      </c>
      <c r="E568" t="s">
        <v>11</v>
      </c>
      <c r="G568" t="s">
        <v>9</v>
      </c>
      <c r="H568" t="s">
        <v>12</v>
      </c>
      <c r="I568">
        <f>YEAR(tData[[#This Row],[datum]])</f>
        <v>2017</v>
      </c>
      <c r="J568" t="str">
        <f>"Q"&amp;QUOTIENT(MONTH(tData[[#This Row],[datum]])-1,3)+1</f>
        <v>Q1</v>
      </c>
    </row>
    <row r="569" spans="1:10" x14ac:dyDescent="0.25">
      <c r="A569" s="1">
        <v>42736</v>
      </c>
      <c r="B569">
        <v>19560.7</v>
      </c>
      <c r="C569">
        <v>8725.2099999999991</v>
      </c>
      <c r="D569">
        <v>10835.48</v>
      </c>
      <c r="E569" t="s">
        <v>56</v>
      </c>
      <c r="F569">
        <v>-0.31</v>
      </c>
      <c r="G569" t="s">
        <v>9</v>
      </c>
      <c r="H569" t="s">
        <v>17</v>
      </c>
      <c r="I569">
        <f>YEAR(tData[[#This Row],[datum]])</f>
        <v>2017</v>
      </c>
      <c r="J569" t="str">
        <f>"Q"&amp;QUOTIENT(MONTH(tData[[#This Row],[datum]])-1,3)+1</f>
        <v>Q1</v>
      </c>
    </row>
    <row r="570" spans="1:10" x14ac:dyDescent="0.25">
      <c r="A570" s="1">
        <v>42736</v>
      </c>
      <c r="B570">
        <v>1180</v>
      </c>
      <c r="E570" t="s">
        <v>8</v>
      </c>
      <c r="G570" t="s">
        <v>9</v>
      </c>
      <c r="H570" t="s">
        <v>10</v>
      </c>
      <c r="I570">
        <f>YEAR(tData[[#This Row],[datum]])</f>
        <v>2017</v>
      </c>
      <c r="J570" t="str">
        <f>"Q"&amp;QUOTIENT(MONTH(tData[[#This Row],[datum]])-1,3)+1</f>
        <v>Q1</v>
      </c>
    </row>
    <row r="571" spans="1:10" x14ac:dyDescent="0.25">
      <c r="A571" s="1">
        <v>42736</v>
      </c>
      <c r="E571" t="s">
        <v>5</v>
      </c>
      <c r="F571">
        <v>-0.31</v>
      </c>
      <c r="G571" t="s">
        <v>5</v>
      </c>
      <c r="I571">
        <f>YEAR(tData[[#This Row],[datum]])</f>
        <v>2017</v>
      </c>
      <c r="J571" t="str">
        <f>"Q"&amp;QUOTIENT(MONTH(tData[[#This Row],[datum]])-1,3)+1</f>
        <v>Q1</v>
      </c>
    </row>
    <row r="572" spans="1:10" x14ac:dyDescent="0.25">
      <c r="A572" s="1">
        <v>42767</v>
      </c>
      <c r="B572">
        <v>858</v>
      </c>
      <c r="E572" t="s">
        <v>15</v>
      </c>
      <c r="F572">
        <v>0.12</v>
      </c>
      <c r="G572" t="s">
        <v>9</v>
      </c>
      <c r="H572" t="s">
        <v>16</v>
      </c>
      <c r="I572">
        <f>YEAR(tData[[#This Row],[datum]])</f>
        <v>2017</v>
      </c>
      <c r="J572" t="str">
        <f>"Q"&amp;QUOTIENT(MONTH(tData[[#This Row],[datum]])-1,3)+1</f>
        <v>Q1</v>
      </c>
    </row>
    <row r="573" spans="1:10" x14ac:dyDescent="0.25">
      <c r="A573" s="1">
        <v>42767</v>
      </c>
      <c r="B573">
        <v>443</v>
      </c>
      <c r="E573" t="s">
        <v>13</v>
      </c>
      <c r="F573">
        <v>0.12</v>
      </c>
      <c r="G573" t="s">
        <v>9</v>
      </c>
      <c r="H573" t="s">
        <v>14</v>
      </c>
      <c r="I573">
        <f>YEAR(tData[[#This Row],[datum]])</f>
        <v>2017</v>
      </c>
      <c r="J573" t="str">
        <f>"Q"&amp;QUOTIENT(MONTH(tData[[#This Row],[datum]])-1,3)+1</f>
        <v>Q1</v>
      </c>
    </row>
    <row r="574" spans="1:10" x14ac:dyDescent="0.25">
      <c r="A574" s="1">
        <v>42767</v>
      </c>
      <c r="B574">
        <v>1272</v>
      </c>
      <c r="E574" t="s">
        <v>11</v>
      </c>
      <c r="G574" t="s">
        <v>9</v>
      </c>
      <c r="H574" t="s">
        <v>12</v>
      </c>
      <c r="I574">
        <f>YEAR(tData[[#This Row],[datum]])</f>
        <v>2017</v>
      </c>
      <c r="J574" t="str">
        <f>"Q"&amp;QUOTIENT(MONTH(tData[[#This Row],[datum]])-1,3)+1</f>
        <v>Q1</v>
      </c>
    </row>
    <row r="575" spans="1:10" x14ac:dyDescent="0.25">
      <c r="A575" s="1">
        <v>42767</v>
      </c>
      <c r="B575">
        <v>17685.36</v>
      </c>
      <c r="C575">
        <v>8349.7800000000007</v>
      </c>
      <c r="D575">
        <v>9335.58</v>
      </c>
      <c r="E575" t="s">
        <v>56</v>
      </c>
      <c r="F575">
        <v>0.12</v>
      </c>
      <c r="G575" t="s">
        <v>9</v>
      </c>
      <c r="H575" t="s">
        <v>17</v>
      </c>
      <c r="I575">
        <f>YEAR(tData[[#This Row],[datum]])</f>
        <v>2017</v>
      </c>
      <c r="J575" t="str">
        <f>"Q"&amp;QUOTIENT(MONTH(tData[[#This Row],[datum]])-1,3)+1</f>
        <v>Q1</v>
      </c>
    </row>
    <row r="576" spans="1:10" x14ac:dyDescent="0.25">
      <c r="A576" s="1">
        <v>42767</v>
      </c>
      <c r="B576">
        <v>757</v>
      </c>
      <c r="E576" t="s">
        <v>8</v>
      </c>
      <c r="G576" t="s">
        <v>9</v>
      </c>
      <c r="H576" t="s">
        <v>10</v>
      </c>
      <c r="I576">
        <f>YEAR(tData[[#This Row],[datum]])</f>
        <v>2017</v>
      </c>
      <c r="J576" t="str">
        <f>"Q"&amp;QUOTIENT(MONTH(tData[[#This Row],[datum]])-1,3)+1</f>
        <v>Q1</v>
      </c>
    </row>
    <row r="577" spans="1:10" x14ac:dyDescent="0.25">
      <c r="A577" s="1">
        <v>42767</v>
      </c>
      <c r="E577" t="s">
        <v>5</v>
      </c>
      <c r="F577">
        <v>0.12</v>
      </c>
      <c r="G577" t="s">
        <v>5</v>
      </c>
      <c r="I577">
        <f>YEAR(tData[[#This Row],[datum]])</f>
        <v>2017</v>
      </c>
      <c r="J577" t="str">
        <f>"Q"&amp;QUOTIENT(MONTH(tData[[#This Row],[datum]])-1,3)+1</f>
        <v>Q1</v>
      </c>
    </row>
    <row r="578" spans="1:10" x14ac:dyDescent="0.25">
      <c r="A578" s="1">
        <v>42795</v>
      </c>
      <c r="B578">
        <v>1569</v>
      </c>
      <c r="E578" t="s">
        <v>15</v>
      </c>
      <c r="F578">
        <v>3.19</v>
      </c>
      <c r="G578" t="s">
        <v>9</v>
      </c>
      <c r="H578" t="s">
        <v>16</v>
      </c>
      <c r="I578">
        <f>YEAR(tData[[#This Row],[datum]])</f>
        <v>2017</v>
      </c>
      <c r="J578" t="str">
        <f>"Q"&amp;QUOTIENT(MONTH(tData[[#This Row],[datum]])-1,3)+1</f>
        <v>Q1</v>
      </c>
    </row>
    <row r="579" spans="1:10" x14ac:dyDescent="0.25">
      <c r="A579" s="1">
        <v>42795</v>
      </c>
      <c r="B579">
        <v>396</v>
      </c>
      <c r="E579" t="s">
        <v>13</v>
      </c>
      <c r="F579">
        <v>3.19</v>
      </c>
      <c r="G579" t="s">
        <v>9</v>
      </c>
      <c r="H579" t="s">
        <v>14</v>
      </c>
      <c r="I579">
        <f>YEAR(tData[[#This Row],[datum]])</f>
        <v>2017</v>
      </c>
      <c r="J579" t="str">
        <f>"Q"&amp;QUOTIENT(MONTH(tData[[#This Row],[datum]])-1,3)+1</f>
        <v>Q1</v>
      </c>
    </row>
    <row r="580" spans="1:10" x14ac:dyDescent="0.25">
      <c r="A580" s="1">
        <v>42795</v>
      </c>
      <c r="B580">
        <v>701</v>
      </c>
      <c r="E580" t="s">
        <v>11</v>
      </c>
      <c r="F580">
        <v>3.19</v>
      </c>
      <c r="G580" t="s">
        <v>9</v>
      </c>
      <c r="H580" t="s">
        <v>12</v>
      </c>
      <c r="I580">
        <f>YEAR(tData[[#This Row],[datum]])</f>
        <v>2017</v>
      </c>
      <c r="J580" t="str">
        <f>"Q"&amp;QUOTIENT(MONTH(tData[[#This Row],[datum]])-1,3)+1</f>
        <v>Q1</v>
      </c>
    </row>
    <row r="581" spans="1:10" x14ac:dyDescent="0.25">
      <c r="A581" s="1">
        <v>42795</v>
      </c>
      <c r="B581">
        <v>18670.310000000001</v>
      </c>
      <c r="C581">
        <v>9117.43</v>
      </c>
      <c r="D581">
        <v>9552.8799999999992</v>
      </c>
      <c r="E581" t="s">
        <v>56</v>
      </c>
      <c r="F581">
        <v>3.19</v>
      </c>
      <c r="G581" t="s">
        <v>9</v>
      </c>
      <c r="H581" t="s">
        <v>17</v>
      </c>
      <c r="I581">
        <f>YEAR(tData[[#This Row],[datum]])</f>
        <v>2017</v>
      </c>
      <c r="J581" t="str">
        <f>"Q"&amp;QUOTIENT(MONTH(tData[[#This Row],[datum]])-1,3)+1</f>
        <v>Q1</v>
      </c>
    </row>
    <row r="582" spans="1:10" x14ac:dyDescent="0.25">
      <c r="A582" s="1">
        <v>42795</v>
      </c>
      <c r="B582">
        <v>794</v>
      </c>
      <c r="E582" t="s">
        <v>8</v>
      </c>
      <c r="F582">
        <v>3.19</v>
      </c>
      <c r="G582" t="s">
        <v>9</v>
      </c>
      <c r="H582" t="s">
        <v>10</v>
      </c>
      <c r="I582">
        <f>YEAR(tData[[#This Row],[datum]])</f>
        <v>2017</v>
      </c>
      <c r="J582" t="str">
        <f>"Q"&amp;QUOTIENT(MONTH(tData[[#This Row],[datum]])-1,3)+1</f>
        <v>Q1</v>
      </c>
    </row>
    <row r="583" spans="1:10" x14ac:dyDescent="0.25">
      <c r="A583" s="1">
        <v>42795</v>
      </c>
      <c r="E583" t="s">
        <v>5</v>
      </c>
      <c r="F583">
        <v>3.19</v>
      </c>
      <c r="G583" t="s">
        <v>5</v>
      </c>
      <c r="I583">
        <f>YEAR(tData[[#This Row],[datum]])</f>
        <v>2017</v>
      </c>
      <c r="J583" t="str">
        <f>"Q"&amp;QUOTIENT(MONTH(tData[[#This Row],[datum]])-1,3)+1</f>
        <v>Q1</v>
      </c>
    </row>
    <row r="584" spans="1:10" x14ac:dyDescent="0.25">
      <c r="A584" s="1">
        <v>42826</v>
      </c>
      <c r="B584">
        <v>1417</v>
      </c>
      <c r="E584" t="s">
        <v>15</v>
      </c>
      <c r="F584">
        <v>4.74</v>
      </c>
      <c r="G584" t="s">
        <v>9</v>
      </c>
      <c r="H584" t="s">
        <v>16</v>
      </c>
      <c r="I584">
        <f>YEAR(tData[[#This Row],[datum]])</f>
        <v>2017</v>
      </c>
      <c r="J584" t="str">
        <f>"Q"&amp;QUOTIENT(MONTH(tData[[#This Row],[datum]])-1,3)+1</f>
        <v>Q2</v>
      </c>
    </row>
    <row r="585" spans="1:10" x14ac:dyDescent="0.25">
      <c r="A585" s="1">
        <v>42826</v>
      </c>
      <c r="B585">
        <v>332</v>
      </c>
      <c r="E585" t="s">
        <v>13</v>
      </c>
      <c r="F585">
        <v>4.74</v>
      </c>
      <c r="G585" t="s">
        <v>9</v>
      </c>
      <c r="H585" t="s">
        <v>14</v>
      </c>
      <c r="I585">
        <f>YEAR(tData[[#This Row],[datum]])</f>
        <v>2017</v>
      </c>
      <c r="J585" t="str">
        <f>"Q"&amp;QUOTIENT(MONTH(tData[[#This Row],[datum]])-1,3)+1</f>
        <v>Q2</v>
      </c>
    </row>
    <row r="586" spans="1:10" x14ac:dyDescent="0.25">
      <c r="A586" s="1">
        <v>42826</v>
      </c>
      <c r="B586">
        <v>727</v>
      </c>
      <c r="E586" t="s">
        <v>11</v>
      </c>
      <c r="F586">
        <v>4.74</v>
      </c>
      <c r="G586" t="s">
        <v>9</v>
      </c>
      <c r="H586" t="s">
        <v>12</v>
      </c>
      <c r="I586">
        <f>YEAR(tData[[#This Row],[datum]])</f>
        <v>2017</v>
      </c>
      <c r="J586" t="str">
        <f>"Q"&amp;QUOTIENT(MONTH(tData[[#This Row],[datum]])-1,3)+1</f>
        <v>Q2</v>
      </c>
    </row>
    <row r="587" spans="1:10" x14ac:dyDescent="0.25">
      <c r="A587" s="1">
        <v>42826</v>
      </c>
      <c r="B587">
        <v>17396.73</v>
      </c>
      <c r="D587">
        <v>17396.73</v>
      </c>
      <c r="E587" t="s">
        <v>56</v>
      </c>
      <c r="F587">
        <v>4.74</v>
      </c>
      <c r="G587" t="s">
        <v>9</v>
      </c>
      <c r="H587" t="s">
        <v>17</v>
      </c>
      <c r="I587">
        <f>YEAR(tData[[#This Row],[datum]])</f>
        <v>2017</v>
      </c>
      <c r="J587" t="str">
        <f>"Q"&amp;QUOTIENT(MONTH(tData[[#This Row],[datum]])-1,3)+1</f>
        <v>Q2</v>
      </c>
    </row>
    <row r="588" spans="1:10" x14ac:dyDescent="0.25">
      <c r="A588" s="1">
        <v>42826</v>
      </c>
      <c r="B588">
        <v>1311</v>
      </c>
      <c r="E588" t="s">
        <v>8</v>
      </c>
      <c r="F588">
        <v>4.74</v>
      </c>
      <c r="G588" t="s">
        <v>9</v>
      </c>
      <c r="H588" t="s">
        <v>10</v>
      </c>
      <c r="I588">
        <f>YEAR(tData[[#This Row],[datum]])</f>
        <v>2017</v>
      </c>
      <c r="J588" t="str">
        <f>"Q"&amp;QUOTIENT(MONTH(tData[[#This Row],[datum]])-1,3)+1</f>
        <v>Q2</v>
      </c>
    </row>
    <row r="589" spans="1:10" x14ac:dyDescent="0.25">
      <c r="A589" s="1">
        <v>42826</v>
      </c>
      <c r="E589" t="s">
        <v>5</v>
      </c>
      <c r="F589">
        <v>4.74</v>
      </c>
      <c r="G589" t="s">
        <v>5</v>
      </c>
      <c r="I589">
        <f>YEAR(tData[[#This Row],[datum]])</f>
        <v>2017</v>
      </c>
      <c r="J589" t="str">
        <f>"Q"&amp;QUOTIENT(MONTH(tData[[#This Row],[datum]])-1,3)+1</f>
        <v>Q2</v>
      </c>
    </row>
    <row r="590" spans="1:10" x14ac:dyDescent="0.25">
      <c r="A590" s="1">
        <v>42856</v>
      </c>
      <c r="B590">
        <v>1196</v>
      </c>
      <c r="E590" t="s">
        <v>15</v>
      </c>
      <c r="F590">
        <v>11.29</v>
      </c>
      <c r="G590" t="s">
        <v>9</v>
      </c>
      <c r="H590" t="s">
        <v>16</v>
      </c>
      <c r="I590">
        <f>YEAR(tData[[#This Row],[datum]])</f>
        <v>2017</v>
      </c>
      <c r="J590" t="str">
        <f>"Q"&amp;QUOTIENT(MONTH(tData[[#This Row],[datum]])-1,3)+1</f>
        <v>Q2</v>
      </c>
    </row>
    <row r="591" spans="1:10" x14ac:dyDescent="0.25">
      <c r="A591" s="1">
        <v>42856</v>
      </c>
      <c r="B591">
        <v>322</v>
      </c>
      <c r="E591" t="s">
        <v>13</v>
      </c>
      <c r="F591">
        <v>11.29</v>
      </c>
      <c r="G591" t="s">
        <v>9</v>
      </c>
      <c r="H591" t="s">
        <v>14</v>
      </c>
      <c r="I591">
        <f>YEAR(tData[[#This Row],[datum]])</f>
        <v>2017</v>
      </c>
      <c r="J591" t="str">
        <f>"Q"&amp;QUOTIENT(MONTH(tData[[#This Row],[datum]])-1,3)+1</f>
        <v>Q2</v>
      </c>
    </row>
    <row r="592" spans="1:10" x14ac:dyDescent="0.25">
      <c r="A592" s="1">
        <v>42856</v>
      </c>
      <c r="B592">
        <v>704</v>
      </c>
      <c r="E592" t="s">
        <v>11</v>
      </c>
      <c r="F592">
        <v>11.29</v>
      </c>
      <c r="G592" t="s">
        <v>9</v>
      </c>
      <c r="H592" t="s">
        <v>12</v>
      </c>
      <c r="I592">
        <f>YEAR(tData[[#This Row],[datum]])</f>
        <v>2017</v>
      </c>
      <c r="J592" t="str">
        <f>"Q"&amp;QUOTIENT(MONTH(tData[[#This Row],[datum]])-1,3)+1</f>
        <v>Q2</v>
      </c>
    </row>
    <row r="593" spans="1:10" x14ac:dyDescent="0.25">
      <c r="A593" s="1">
        <v>42856</v>
      </c>
      <c r="B593">
        <v>11295.34</v>
      </c>
      <c r="D593">
        <v>11295.34</v>
      </c>
      <c r="E593" t="s">
        <v>56</v>
      </c>
      <c r="F593">
        <v>11.29</v>
      </c>
      <c r="G593" t="s">
        <v>9</v>
      </c>
      <c r="H593" t="s">
        <v>17</v>
      </c>
      <c r="I593">
        <f>YEAR(tData[[#This Row],[datum]])</f>
        <v>2017</v>
      </c>
      <c r="J593" t="str">
        <f>"Q"&amp;QUOTIENT(MONTH(tData[[#This Row],[datum]])-1,3)+1</f>
        <v>Q2</v>
      </c>
    </row>
    <row r="594" spans="1:10" x14ac:dyDescent="0.25">
      <c r="A594" s="1">
        <v>42856</v>
      </c>
      <c r="B594">
        <v>5026</v>
      </c>
      <c r="E594" t="s">
        <v>8</v>
      </c>
      <c r="F594">
        <v>11.29</v>
      </c>
      <c r="G594" t="s">
        <v>9</v>
      </c>
      <c r="H594" t="s">
        <v>10</v>
      </c>
      <c r="I594">
        <f>YEAR(tData[[#This Row],[datum]])</f>
        <v>2017</v>
      </c>
      <c r="J594" t="str">
        <f>"Q"&amp;QUOTIENT(MONTH(tData[[#This Row],[datum]])-1,3)+1</f>
        <v>Q2</v>
      </c>
    </row>
    <row r="595" spans="1:10" x14ac:dyDescent="0.25">
      <c r="A595" s="1">
        <v>42856</v>
      </c>
      <c r="E595" t="s">
        <v>5</v>
      </c>
      <c r="F595">
        <v>11.29</v>
      </c>
      <c r="G595" t="s">
        <v>5</v>
      </c>
      <c r="I595">
        <f>YEAR(tData[[#This Row],[datum]])</f>
        <v>2017</v>
      </c>
      <c r="J595" t="str">
        <f>"Q"&amp;QUOTIENT(MONTH(tData[[#This Row],[datum]])-1,3)+1</f>
        <v>Q2</v>
      </c>
    </row>
    <row r="596" spans="1:10" x14ac:dyDescent="0.25">
      <c r="A596" s="1">
        <v>42887</v>
      </c>
      <c r="B596">
        <v>902</v>
      </c>
      <c r="E596" t="s">
        <v>15</v>
      </c>
      <c r="F596">
        <v>15.19</v>
      </c>
      <c r="G596" t="s">
        <v>9</v>
      </c>
      <c r="H596" t="s">
        <v>16</v>
      </c>
      <c r="I596">
        <f>YEAR(tData[[#This Row],[datum]])</f>
        <v>2017</v>
      </c>
      <c r="J596" t="str">
        <f>"Q"&amp;QUOTIENT(MONTH(tData[[#This Row],[datum]])-1,3)+1</f>
        <v>Q2</v>
      </c>
    </row>
    <row r="597" spans="1:10" x14ac:dyDescent="0.25">
      <c r="A597" s="1">
        <v>42887</v>
      </c>
      <c r="B597">
        <v>298</v>
      </c>
      <c r="E597" t="s">
        <v>13</v>
      </c>
      <c r="F597">
        <v>15.19</v>
      </c>
      <c r="G597" t="s">
        <v>9</v>
      </c>
      <c r="H597" t="s">
        <v>14</v>
      </c>
      <c r="I597">
        <f>YEAR(tData[[#This Row],[datum]])</f>
        <v>2017</v>
      </c>
      <c r="J597" t="str">
        <f>"Q"&amp;QUOTIENT(MONTH(tData[[#This Row],[datum]])-1,3)+1</f>
        <v>Q2</v>
      </c>
    </row>
    <row r="598" spans="1:10" x14ac:dyDescent="0.25">
      <c r="A598" s="1">
        <v>42887</v>
      </c>
      <c r="B598">
        <v>604</v>
      </c>
      <c r="E598" t="s">
        <v>11</v>
      </c>
      <c r="F598">
        <v>15.19</v>
      </c>
      <c r="G598" t="s">
        <v>9</v>
      </c>
      <c r="H598" t="s">
        <v>12</v>
      </c>
      <c r="I598">
        <f>YEAR(tData[[#This Row],[datum]])</f>
        <v>2017</v>
      </c>
      <c r="J598" t="str">
        <f>"Q"&amp;QUOTIENT(MONTH(tData[[#This Row],[datum]])-1,3)+1</f>
        <v>Q2</v>
      </c>
    </row>
    <row r="599" spans="1:10" x14ac:dyDescent="0.25">
      <c r="A599" s="1">
        <v>42887</v>
      </c>
      <c r="B599">
        <v>5768.37</v>
      </c>
      <c r="D599">
        <v>5768.37</v>
      </c>
      <c r="E599" t="s">
        <v>56</v>
      </c>
      <c r="F599">
        <v>15.19</v>
      </c>
      <c r="G599" t="s">
        <v>9</v>
      </c>
      <c r="H599" t="s">
        <v>17</v>
      </c>
      <c r="I599">
        <f>YEAR(tData[[#This Row],[datum]])</f>
        <v>2017</v>
      </c>
      <c r="J599" t="str">
        <f>"Q"&amp;QUOTIENT(MONTH(tData[[#This Row],[datum]])-1,3)+1</f>
        <v>Q2</v>
      </c>
    </row>
    <row r="600" spans="1:10" x14ac:dyDescent="0.25">
      <c r="A600" s="1">
        <v>42887</v>
      </c>
      <c r="B600">
        <v>5761</v>
      </c>
      <c r="E600" t="s">
        <v>8</v>
      </c>
      <c r="F600">
        <v>15.19</v>
      </c>
      <c r="G600" t="s">
        <v>9</v>
      </c>
      <c r="H600" t="s">
        <v>10</v>
      </c>
      <c r="I600">
        <f>YEAR(tData[[#This Row],[datum]])</f>
        <v>2017</v>
      </c>
      <c r="J600" t="str">
        <f>"Q"&amp;QUOTIENT(MONTH(tData[[#This Row],[datum]])-1,3)+1</f>
        <v>Q2</v>
      </c>
    </row>
    <row r="601" spans="1:10" x14ac:dyDescent="0.25">
      <c r="A601" s="1">
        <v>42887</v>
      </c>
      <c r="E601" t="s">
        <v>5</v>
      </c>
      <c r="F601">
        <v>15.19</v>
      </c>
      <c r="G601" t="s">
        <v>5</v>
      </c>
      <c r="I601">
        <f>YEAR(tData[[#This Row],[datum]])</f>
        <v>2017</v>
      </c>
      <c r="J601" t="str">
        <f>"Q"&amp;QUOTIENT(MONTH(tData[[#This Row],[datum]])-1,3)+1</f>
        <v>Q2</v>
      </c>
    </row>
    <row r="602" spans="1:10" x14ac:dyDescent="0.25">
      <c r="A602" s="1">
        <v>42948</v>
      </c>
      <c r="B602">
        <v>1019</v>
      </c>
      <c r="E602" t="s">
        <v>15</v>
      </c>
      <c r="F602">
        <v>16.77</v>
      </c>
      <c r="G602" t="s">
        <v>9</v>
      </c>
      <c r="H602" t="s">
        <v>16</v>
      </c>
      <c r="I602">
        <f>YEAR(tData[[#This Row],[datum]])</f>
        <v>2017</v>
      </c>
      <c r="J602" t="str">
        <f>"Q"&amp;QUOTIENT(MONTH(tData[[#This Row],[datum]])-1,3)+1</f>
        <v>Q3</v>
      </c>
    </row>
    <row r="603" spans="1:10" x14ac:dyDescent="0.25">
      <c r="A603" s="1">
        <v>42948</v>
      </c>
      <c r="B603">
        <v>423</v>
      </c>
      <c r="E603" t="s">
        <v>13</v>
      </c>
      <c r="F603">
        <v>16.77</v>
      </c>
      <c r="G603" t="s">
        <v>9</v>
      </c>
      <c r="H603" t="s">
        <v>14</v>
      </c>
      <c r="I603">
        <f>YEAR(tData[[#This Row],[datum]])</f>
        <v>2017</v>
      </c>
      <c r="J603" t="str">
        <f>"Q"&amp;QUOTIENT(MONTH(tData[[#This Row],[datum]])-1,3)+1</f>
        <v>Q3</v>
      </c>
    </row>
    <row r="604" spans="1:10" x14ac:dyDescent="0.25">
      <c r="A604" s="1">
        <v>42948</v>
      </c>
      <c r="B604">
        <v>813</v>
      </c>
      <c r="E604" t="s">
        <v>11</v>
      </c>
      <c r="F604">
        <v>16.77</v>
      </c>
      <c r="G604" t="s">
        <v>9</v>
      </c>
      <c r="H604" t="s">
        <v>12</v>
      </c>
      <c r="I604">
        <f>YEAR(tData[[#This Row],[datum]])</f>
        <v>2017</v>
      </c>
      <c r="J604" t="str">
        <f>"Q"&amp;QUOTIENT(MONTH(tData[[#This Row],[datum]])-1,3)+1</f>
        <v>Q3</v>
      </c>
    </row>
    <row r="605" spans="1:10" x14ac:dyDescent="0.25">
      <c r="A605" s="1">
        <v>42948</v>
      </c>
      <c r="B605">
        <v>4343.4399999999996</v>
      </c>
      <c r="D605">
        <v>4343.4399999999996</v>
      </c>
      <c r="E605" t="s">
        <v>56</v>
      </c>
      <c r="F605">
        <v>16.77</v>
      </c>
      <c r="G605" t="s">
        <v>9</v>
      </c>
      <c r="H605" t="s">
        <v>17</v>
      </c>
      <c r="I605">
        <f>YEAR(tData[[#This Row],[datum]])</f>
        <v>2017</v>
      </c>
      <c r="J605" t="str">
        <f>"Q"&amp;QUOTIENT(MONTH(tData[[#This Row],[datum]])-1,3)+1</f>
        <v>Q3</v>
      </c>
    </row>
    <row r="606" spans="1:10" x14ac:dyDescent="0.25">
      <c r="A606" s="1">
        <v>42948</v>
      </c>
      <c r="B606">
        <v>5593</v>
      </c>
      <c r="E606" t="s">
        <v>8</v>
      </c>
      <c r="F606">
        <v>16.77</v>
      </c>
      <c r="G606" t="s">
        <v>9</v>
      </c>
      <c r="H606" t="s">
        <v>10</v>
      </c>
      <c r="I606">
        <f>YEAR(tData[[#This Row],[datum]])</f>
        <v>2017</v>
      </c>
      <c r="J606" t="str">
        <f>"Q"&amp;QUOTIENT(MONTH(tData[[#This Row],[datum]])-1,3)+1</f>
        <v>Q3</v>
      </c>
    </row>
    <row r="607" spans="1:10" x14ac:dyDescent="0.25">
      <c r="A607" s="1">
        <v>42948</v>
      </c>
      <c r="E607" t="s">
        <v>5</v>
      </c>
      <c r="F607">
        <v>16.77</v>
      </c>
      <c r="G607" t="s">
        <v>5</v>
      </c>
      <c r="I607">
        <f>YEAR(tData[[#This Row],[datum]])</f>
        <v>2017</v>
      </c>
      <c r="J607" t="str">
        <f>"Q"&amp;QUOTIENT(MONTH(tData[[#This Row],[datum]])-1,3)+1</f>
        <v>Q3</v>
      </c>
    </row>
    <row r="608" spans="1:10" x14ac:dyDescent="0.25">
      <c r="A608" s="1">
        <v>42979</v>
      </c>
      <c r="B608">
        <v>1137.5</v>
      </c>
      <c r="E608" t="s">
        <v>15</v>
      </c>
      <c r="F608">
        <v>12.91</v>
      </c>
      <c r="G608" t="s">
        <v>9</v>
      </c>
      <c r="H608" t="s">
        <v>16</v>
      </c>
      <c r="I608">
        <f>YEAR(tData[[#This Row],[datum]])</f>
        <v>2017</v>
      </c>
      <c r="J608" t="str">
        <f>"Q"&amp;QUOTIENT(MONTH(tData[[#This Row],[datum]])-1,3)+1</f>
        <v>Q3</v>
      </c>
    </row>
    <row r="609" spans="1:10" x14ac:dyDescent="0.25">
      <c r="A609" s="1">
        <v>42979</v>
      </c>
      <c r="B609">
        <v>394.97</v>
      </c>
      <c r="E609" t="s">
        <v>13</v>
      </c>
      <c r="F609">
        <v>12.91</v>
      </c>
      <c r="G609" t="s">
        <v>9</v>
      </c>
      <c r="H609" t="s">
        <v>14</v>
      </c>
      <c r="I609">
        <f>YEAR(tData[[#This Row],[datum]])</f>
        <v>2017</v>
      </c>
      <c r="J609" t="str">
        <f>"Q"&amp;QUOTIENT(MONTH(tData[[#This Row],[datum]])-1,3)+1</f>
        <v>Q3</v>
      </c>
    </row>
    <row r="610" spans="1:10" x14ac:dyDescent="0.25">
      <c r="A610" s="1">
        <v>42979</v>
      </c>
      <c r="B610">
        <v>734.06</v>
      </c>
      <c r="E610" t="s">
        <v>11</v>
      </c>
      <c r="F610">
        <v>12.91</v>
      </c>
      <c r="G610" t="s">
        <v>9</v>
      </c>
      <c r="H610" t="s">
        <v>12</v>
      </c>
      <c r="I610">
        <f>YEAR(tData[[#This Row],[datum]])</f>
        <v>2017</v>
      </c>
      <c r="J610" t="str">
        <f>"Q"&amp;QUOTIENT(MONTH(tData[[#This Row],[datum]])-1,3)+1</f>
        <v>Q3</v>
      </c>
    </row>
    <row r="611" spans="1:10" x14ac:dyDescent="0.25">
      <c r="A611" s="1">
        <v>42979</v>
      </c>
      <c r="B611">
        <v>8111.18</v>
      </c>
      <c r="D611">
        <v>8111.18</v>
      </c>
      <c r="E611" t="s">
        <v>56</v>
      </c>
      <c r="F611">
        <v>12.91</v>
      </c>
      <c r="G611" t="s">
        <v>9</v>
      </c>
      <c r="H611" t="s">
        <v>17</v>
      </c>
      <c r="I611">
        <f>YEAR(tData[[#This Row],[datum]])</f>
        <v>2017</v>
      </c>
      <c r="J611" t="str">
        <f>"Q"&amp;QUOTIENT(MONTH(tData[[#This Row],[datum]])-1,3)+1</f>
        <v>Q3</v>
      </c>
    </row>
    <row r="612" spans="1:10" x14ac:dyDescent="0.25">
      <c r="A612" s="1">
        <v>42979</v>
      </c>
      <c r="B612">
        <v>5648.33</v>
      </c>
      <c r="E612" t="s">
        <v>8</v>
      </c>
      <c r="F612">
        <v>12.91</v>
      </c>
      <c r="G612" t="s">
        <v>9</v>
      </c>
      <c r="H612" t="s">
        <v>10</v>
      </c>
      <c r="I612">
        <f>YEAR(tData[[#This Row],[datum]])</f>
        <v>2017</v>
      </c>
      <c r="J612" t="str">
        <f>"Q"&amp;QUOTIENT(MONTH(tData[[#This Row],[datum]])-1,3)+1</f>
        <v>Q3</v>
      </c>
    </row>
    <row r="613" spans="1:10" x14ac:dyDescent="0.25">
      <c r="A613" s="1">
        <v>42979</v>
      </c>
      <c r="E613" t="s">
        <v>5</v>
      </c>
      <c r="F613">
        <v>12.91</v>
      </c>
      <c r="G613" t="s">
        <v>5</v>
      </c>
      <c r="I613">
        <f>YEAR(tData[[#This Row],[datum]])</f>
        <v>2017</v>
      </c>
      <c r="J613" t="str">
        <f>"Q"&amp;QUOTIENT(MONTH(tData[[#This Row],[datum]])-1,3)+1</f>
        <v>Q3</v>
      </c>
    </row>
    <row r="614" spans="1:10" x14ac:dyDescent="0.25">
      <c r="A614" s="1">
        <v>43009</v>
      </c>
      <c r="B614">
        <v>1147.98</v>
      </c>
      <c r="E614" t="s">
        <v>15</v>
      </c>
      <c r="F614">
        <v>7.93</v>
      </c>
      <c r="G614" t="s">
        <v>9</v>
      </c>
      <c r="H614" t="s">
        <v>16</v>
      </c>
      <c r="I614">
        <f>YEAR(tData[[#This Row],[datum]])</f>
        <v>2017</v>
      </c>
      <c r="J614" t="str">
        <f>"Q"&amp;QUOTIENT(MONTH(tData[[#This Row],[datum]])-1,3)+1</f>
        <v>Q4</v>
      </c>
    </row>
    <row r="615" spans="1:10" x14ac:dyDescent="0.25">
      <c r="A615" s="1">
        <v>43009</v>
      </c>
      <c r="B615">
        <v>420.16</v>
      </c>
      <c r="E615" t="s">
        <v>13</v>
      </c>
      <c r="F615">
        <v>7.93</v>
      </c>
      <c r="G615" t="s">
        <v>9</v>
      </c>
      <c r="H615" t="s">
        <v>14</v>
      </c>
      <c r="I615">
        <f>YEAR(tData[[#This Row],[datum]])</f>
        <v>2017</v>
      </c>
      <c r="J615" t="str">
        <f>"Q"&amp;QUOTIENT(MONTH(tData[[#This Row],[datum]])-1,3)+1</f>
        <v>Q4</v>
      </c>
    </row>
    <row r="616" spans="1:10" x14ac:dyDescent="0.25">
      <c r="A616" s="1">
        <v>43009</v>
      </c>
      <c r="B616">
        <v>896.05</v>
      </c>
      <c r="E616" t="s">
        <v>11</v>
      </c>
      <c r="F616">
        <v>7.93</v>
      </c>
      <c r="G616" t="s">
        <v>9</v>
      </c>
      <c r="H616" t="s">
        <v>12</v>
      </c>
      <c r="I616">
        <f>YEAR(tData[[#This Row],[datum]])</f>
        <v>2017</v>
      </c>
      <c r="J616" t="str">
        <f>"Q"&amp;QUOTIENT(MONTH(tData[[#This Row],[datum]])-1,3)+1</f>
        <v>Q4</v>
      </c>
    </row>
    <row r="617" spans="1:10" x14ac:dyDescent="0.25">
      <c r="A617" s="1">
        <v>43009</v>
      </c>
      <c r="B617">
        <v>15515.7</v>
      </c>
      <c r="D617">
        <v>15515.7</v>
      </c>
      <c r="E617" t="s">
        <v>56</v>
      </c>
      <c r="F617">
        <v>7.93</v>
      </c>
      <c r="G617" t="s">
        <v>9</v>
      </c>
      <c r="H617" t="s">
        <v>17</v>
      </c>
      <c r="I617">
        <f>YEAR(tData[[#This Row],[datum]])</f>
        <v>2017</v>
      </c>
      <c r="J617" t="str">
        <f>"Q"&amp;QUOTIENT(MONTH(tData[[#This Row],[datum]])-1,3)+1</f>
        <v>Q4</v>
      </c>
    </row>
    <row r="618" spans="1:10" x14ac:dyDescent="0.25">
      <c r="A618" s="1">
        <v>43009</v>
      </c>
      <c r="B618">
        <v>2853.33</v>
      </c>
      <c r="E618" t="s">
        <v>8</v>
      </c>
      <c r="F618">
        <v>7.93</v>
      </c>
      <c r="G618" t="s">
        <v>9</v>
      </c>
      <c r="H618" t="s">
        <v>10</v>
      </c>
      <c r="I618">
        <f>YEAR(tData[[#This Row],[datum]])</f>
        <v>2017</v>
      </c>
      <c r="J618" t="str">
        <f>"Q"&amp;QUOTIENT(MONTH(tData[[#This Row],[datum]])-1,3)+1</f>
        <v>Q4</v>
      </c>
    </row>
    <row r="619" spans="1:10" x14ac:dyDescent="0.25">
      <c r="A619" s="1">
        <v>43009</v>
      </c>
      <c r="E619" t="s">
        <v>5</v>
      </c>
      <c r="F619">
        <v>7.93</v>
      </c>
      <c r="G619" t="s">
        <v>5</v>
      </c>
      <c r="I619">
        <f>YEAR(tData[[#This Row],[datum]])</f>
        <v>2017</v>
      </c>
      <c r="J619" t="str">
        <f>"Q"&amp;QUOTIENT(MONTH(tData[[#This Row],[datum]])-1,3)+1</f>
        <v>Q4</v>
      </c>
    </row>
    <row r="620" spans="1:10" x14ac:dyDescent="0.25">
      <c r="A620" s="1">
        <v>43040</v>
      </c>
      <c r="B620">
        <v>1164.5</v>
      </c>
      <c r="E620" t="s">
        <v>15</v>
      </c>
      <c r="F620">
        <v>3.85</v>
      </c>
      <c r="G620" t="s">
        <v>9</v>
      </c>
      <c r="H620" t="s">
        <v>16</v>
      </c>
      <c r="I620" s="16">
        <f>YEAR(tData[[#This Row],[datum]])</f>
        <v>2017</v>
      </c>
      <c r="J620" s="16" t="str">
        <f>"Q"&amp;QUOTIENT(MONTH(tData[[#This Row],[datum]])-1,3)+1</f>
        <v>Q4</v>
      </c>
    </row>
    <row r="621" spans="1:10" x14ac:dyDescent="0.25">
      <c r="A621" s="1">
        <v>43040</v>
      </c>
      <c r="B621">
        <v>467.19</v>
      </c>
      <c r="E621" t="s">
        <v>13</v>
      </c>
      <c r="F621">
        <v>3.85</v>
      </c>
      <c r="G621" t="s">
        <v>9</v>
      </c>
      <c r="H621" t="s">
        <v>14</v>
      </c>
      <c r="I621" s="16">
        <f>YEAR(tData[[#This Row],[datum]])</f>
        <v>2017</v>
      </c>
      <c r="J621" s="16" t="str">
        <f>"Q"&amp;QUOTIENT(MONTH(tData[[#This Row],[datum]])-1,3)+1</f>
        <v>Q4</v>
      </c>
    </row>
    <row r="622" spans="1:10" x14ac:dyDescent="0.25">
      <c r="A622" s="1">
        <v>43040</v>
      </c>
      <c r="B622">
        <v>870.23</v>
      </c>
      <c r="E622" t="s">
        <v>11</v>
      </c>
      <c r="F622">
        <v>3.85</v>
      </c>
      <c r="G622" t="s">
        <v>9</v>
      </c>
      <c r="H622" t="s">
        <v>12</v>
      </c>
      <c r="I622" s="16">
        <f>YEAR(tData[[#This Row],[datum]])</f>
        <v>2017</v>
      </c>
      <c r="J622" s="16" t="str">
        <f>"Q"&amp;QUOTIENT(MONTH(tData[[#This Row],[datum]])-1,3)+1</f>
        <v>Q4</v>
      </c>
    </row>
    <row r="623" spans="1:10" x14ac:dyDescent="0.25">
      <c r="A623" s="1">
        <v>43040</v>
      </c>
      <c r="B623">
        <v>18380.96</v>
      </c>
      <c r="C623">
        <v>9037.24</v>
      </c>
      <c r="D623">
        <v>9343.7199999999993</v>
      </c>
      <c r="E623" t="s">
        <v>56</v>
      </c>
      <c r="F623">
        <v>3.85</v>
      </c>
      <c r="G623" t="s">
        <v>9</v>
      </c>
      <c r="H623" t="s">
        <v>17</v>
      </c>
      <c r="I623" s="16">
        <f>YEAR(tData[[#This Row],[datum]])</f>
        <v>2017</v>
      </c>
      <c r="J623" s="16" t="str">
        <f>"Q"&amp;QUOTIENT(MONTH(tData[[#This Row],[datum]])-1,3)+1</f>
        <v>Q4</v>
      </c>
    </row>
    <row r="624" spans="1:10" x14ac:dyDescent="0.25">
      <c r="A624" s="1">
        <v>43040</v>
      </c>
      <c r="B624">
        <v>700.48</v>
      </c>
      <c r="E624" t="s">
        <v>8</v>
      </c>
      <c r="F624">
        <v>3.85</v>
      </c>
      <c r="G624" t="s">
        <v>9</v>
      </c>
      <c r="H624" t="s">
        <v>10</v>
      </c>
      <c r="I624" s="16">
        <f>YEAR(tData[[#This Row],[datum]])</f>
        <v>2017</v>
      </c>
      <c r="J624" s="16" t="str">
        <f>"Q"&amp;QUOTIENT(MONTH(tData[[#This Row],[datum]])-1,3)+1</f>
        <v>Q4</v>
      </c>
    </row>
    <row r="625" spans="1:10" x14ac:dyDescent="0.25">
      <c r="A625" s="1">
        <v>43040</v>
      </c>
      <c r="E625" t="s">
        <v>5</v>
      </c>
      <c r="F625">
        <v>3.85</v>
      </c>
      <c r="G625" t="s">
        <v>5</v>
      </c>
      <c r="I625" s="16">
        <f>YEAR(tData[[#This Row],[datum]])</f>
        <v>2017</v>
      </c>
      <c r="J625" s="16" t="str">
        <f>"Q"&amp;QUOTIENT(MONTH(tData[[#This Row],[datum]])-1,3)+1</f>
        <v>Q4</v>
      </c>
    </row>
    <row r="626" spans="1:10" x14ac:dyDescent="0.25">
      <c r="A626" s="1">
        <v>43070</v>
      </c>
      <c r="B626">
        <v>1298.3</v>
      </c>
      <c r="E626" t="s">
        <v>15</v>
      </c>
      <c r="F626">
        <v>1.5</v>
      </c>
      <c r="G626" t="s">
        <v>9</v>
      </c>
      <c r="H626" t="s">
        <v>16</v>
      </c>
      <c r="I626" s="16">
        <f>YEAR(tData[[#This Row],[datum]])</f>
        <v>2017</v>
      </c>
      <c r="J626" s="16" t="str">
        <f>"Q"&amp;QUOTIENT(MONTH(tData[[#This Row],[datum]])-1,3)+1</f>
        <v>Q4</v>
      </c>
    </row>
    <row r="627" spans="1:10" x14ac:dyDescent="0.25">
      <c r="A627" s="1">
        <v>43070</v>
      </c>
      <c r="B627">
        <v>512.49</v>
      </c>
      <c r="E627" t="s">
        <v>13</v>
      </c>
      <c r="F627">
        <v>1.5</v>
      </c>
      <c r="G627" t="s">
        <v>9</v>
      </c>
      <c r="H627" t="s">
        <v>14</v>
      </c>
      <c r="I627" s="16">
        <f>YEAR(tData[[#This Row],[datum]])</f>
        <v>2017</v>
      </c>
      <c r="J627" s="16" t="str">
        <f>"Q"&amp;QUOTIENT(MONTH(tData[[#This Row],[datum]])-1,3)+1</f>
        <v>Q4</v>
      </c>
    </row>
    <row r="628" spans="1:10" x14ac:dyDescent="0.25">
      <c r="A628" s="1">
        <v>43070</v>
      </c>
      <c r="B628">
        <v>894.87</v>
      </c>
      <c r="E628" t="s">
        <v>11</v>
      </c>
      <c r="F628">
        <v>1.5</v>
      </c>
      <c r="G628" t="s">
        <v>9</v>
      </c>
      <c r="H628" t="s">
        <v>12</v>
      </c>
      <c r="I628" s="16">
        <f>YEAR(tData[[#This Row],[datum]])</f>
        <v>2017</v>
      </c>
      <c r="J628" s="16" t="str">
        <f>"Q"&amp;QUOTIENT(MONTH(tData[[#This Row],[datum]])-1,3)+1</f>
        <v>Q4</v>
      </c>
    </row>
    <row r="629" spans="1:10" x14ac:dyDescent="0.25">
      <c r="A629" s="1">
        <v>43070</v>
      </c>
      <c r="B629">
        <v>19189.330000000002</v>
      </c>
      <c r="C629">
        <v>7808.57</v>
      </c>
      <c r="D629">
        <v>11380.76</v>
      </c>
      <c r="E629" t="s">
        <v>56</v>
      </c>
      <c r="F629">
        <v>1.5</v>
      </c>
      <c r="G629" t="s">
        <v>9</v>
      </c>
      <c r="H629" t="s">
        <v>17</v>
      </c>
      <c r="I629" s="16">
        <f>YEAR(tData[[#This Row],[datum]])</f>
        <v>2017</v>
      </c>
      <c r="J629" s="16" t="str">
        <f>"Q"&amp;QUOTIENT(MONTH(tData[[#This Row],[datum]])-1,3)+1</f>
        <v>Q4</v>
      </c>
    </row>
    <row r="630" spans="1:10" x14ac:dyDescent="0.25">
      <c r="A630" s="1">
        <v>43070</v>
      </c>
      <c r="B630">
        <v>611.76</v>
      </c>
      <c r="E630" t="s">
        <v>8</v>
      </c>
      <c r="F630">
        <v>1.5</v>
      </c>
      <c r="G630" t="s">
        <v>9</v>
      </c>
      <c r="H630" t="s">
        <v>10</v>
      </c>
      <c r="I630" s="16">
        <f>YEAR(tData[[#This Row],[datum]])</f>
        <v>2017</v>
      </c>
      <c r="J630" s="16" t="str">
        <f>"Q"&amp;QUOTIENT(MONTH(tData[[#This Row],[datum]])-1,3)+1</f>
        <v>Q4</v>
      </c>
    </row>
    <row r="631" spans="1:10" x14ac:dyDescent="0.25">
      <c r="A631" s="1">
        <v>43070</v>
      </c>
      <c r="E631" t="s">
        <v>5</v>
      </c>
      <c r="F631">
        <v>1.5</v>
      </c>
      <c r="G631" t="s">
        <v>5</v>
      </c>
      <c r="I631" s="16">
        <f>YEAR(tData[[#This Row],[datum]])</f>
        <v>2017</v>
      </c>
      <c r="J631" s="16" t="str">
        <f>"Q"&amp;QUOTIENT(MONTH(tData[[#This Row],[datum]])-1,3)+1</f>
        <v>Q4</v>
      </c>
    </row>
    <row r="632" spans="1:10" x14ac:dyDescent="0.25">
      <c r="A632" s="1">
        <v>42917</v>
      </c>
      <c r="B632">
        <v>922</v>
      </c>
      <c r="E632" t="s">
        <v>15</v>
      </c>
      <c r="F632">
        <v>17.29</v>
      </c>
      <c r="G632" t="s">
        <v>9</v>
      </c>
      <c r="H632" t="s">
        <v>16</v>
      </c>
      <c r="I632" s="16">
        <f>YEAR(tData[[#This Row],[datum]])</f>
        <v>2017</v>
      </c>
      <c r="J632" s="16" t="str">
        <f>"Q"&amp;QUOTIENT(MONTH(tData[[#This Row],[datum]])-1,3)+1</f>
        <v>Q3</v>
      </c>
    </row>
    <row r="633" spans="1:10" x14ac:dyDescent="0.25">
      <c r="A633" s="1">
        <v>42917</v>
      </c>
      <c r="B633">
        <v>282</v>
      </c>
      <c r="E633" t="s">
        <v>13</v>
      </c>
      <c r="F633">
        <v>17.29</v>
      </c>
      <c r="G633" t="s">
        <v>9</v>
      </c>
      <c r="H633" t="s">
        <v>14</v>
      </c>
      <c r="I633" s="16">
        <f>YEAR(tData[[#This Row],[datum]])</f>
        <v>2017</v>
      </c>
      <c r="J633" s="16" t="str">
        <f>"Q"&amp;QUOTIENT(MONTH(tData[[#This Row],[datum]])-1,3)+1</f>
        <v>Q3</v>
      </c>
    </row>
    <row r="634" spans="1:10" x14ac:dyDescent="0.25">
      <c r="A634" s="1">
        <v>42917</v>
      </c>
      <c r="B634">
        <v>684</v>
      </c>
      <c r="E634" t="s">
        <v>11</v>
      </c>
      <c r="F634">
        <v>17.29</v>
      </c>
      <c r="G634" t="s">
        <v>9</v>
      </c>
      <c r="H634" t="s">
        <v>12</v>
      </c>
      <c r="I634" s="16">
        <f>YEAR(tData[[#This Row],[datum]])</f>
        <v>2017</v>
      </c>
      <c r="J634" s="16" t="str">
        <f>"Q"&amp;QUOTIENT(MONTH(tData[[#This Row],[datum]])-1,3)+1</f>
        <v>Q3</v>
      </c>
    </row>
    <row r="635" spans="1:10" x14ac:dyDescent="0.25">
      <c r="A635" s="1">
        <v>42917</v>
      </c>
      <c r="B635">
        <v>5714</v>
      </c>
      <c r="E635" t="s">
        <v>8</v>
      </c>
      <c r="F635">
        <v>17.29</v>
      </c>
      <c r="G635" t="s">
        <v>9</v>
      </c>
      <c r="H635" t="s">
        <v>10</v>
      </c>
      <c r="I635" s="16">
        <f>YEAR(tData[[#This Row],[datum]])</f>
        <v>2017</v>
      </c>
      <c r="J635" s="16" t="str">
        <f>"Q"&amp;QUOTIENT(MONTH(tData[[#This Row],[datum]])-1,3)+1</f>
        <v>Q3</v>
      </c>
    </row>
    <row r="636" spans="1:10" x14ac:dyDescent="0.25">
      <c r="A636" s="1">
        <v>42917</v>
      </c>
      <c r="E636" t="s">
        <v>5</v>
      </c>
      <c r="F636">
        <v>17.29</v>
      </c>
      <c r="G636" t="s">
        <v>5</v>
      </c>
      <c r="I636" s="16">
        <f>YEAR(tData[[#This Row],[datum]])</f>
        <v>2017</v>
      </c>
      <c r="J636" s="16" t="str">
        <f>"Q"&amp;QUOTIENT(MONTH(tData[[#This Row],[datum]])-1,3)+1</f>
        <v>Q3</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101"/>
  <sheetViews>
    <sheetView showGridLines="0" zoomScale="80" zoomScaleNormal="80" workbookViewId="0">
      <selection activeCell="B26" sqref="B26"/>
    </sheetView>
  </sheetViews>
  <sheetFormatPr defaultRowHeight="15" x14ac:dyDescent="0.25"/>
  <cols>
    <col min="1" max="1" width="12.5703125" customWidth="1"/>
    <col min="2" max="7" width="9" customWidth="1"/>
    <col min="8" max="8" width="6.140625" customWidth="1"/>
  </cols>
  <sheetData>
    <row r="1" spans="1:8" x14ac:dyDescent="0.25">
      <c r="A1" s="2" t="s">
        <v>44</v>
      </c>
      <c r="B1" s="2" t="s">
        <v>45</v>
      </c>
    </row>
    <row r="2" spans="1:8" x14ac:dyDescent="0.25">
      <c r="A2" s="2" t="s">
        <v>18</v>
      </c>
      <c r="B2" t="s">
        <v>15</v>
      </c>
      <c r="C2" t="s">
        <v>13</v>
      </c>
      <c r="D2" t="s">
        <v>11</v>
      </c>
      <c r="E2" t="s">
        <v>8</v>
      </c>
      <c r="F2" t="s">
        <v>56</v>
      </c>
      <c r="G2" t="s">
        <v>19</v>
      </c>
    </row>
    <row r="3" spans="1:8" x14ac:dyDescent="0.25">
      <c r="A3" s="3" t="s">
        <v>40</v>
      </c>
      <c r="B3" s="6"/>
      <c r="C3" s="6"/>
      <c r="D3" s="6"/>
      <c r="E3" s="6"/>
      <c r="F3" s="6"/>
      <c r="G3" s="6"/>
      <c r="H3" s="6"/>
    </row>
    <row r="4" spans="1:8" ht="51.75" customHeight="1" x14ac:dyDescent="0.25">
      <c r="A4" s="4" t="s">
        <v>21</v>
      </c>
      <c r="B4" s="6"/>
      <c r="C4" s="6"/>
      <c r="D4" s="6"/>
      <c r="E4" s="6"/>
      <c r="F4" s="6"/>
      <c r="G4" s="6"/>
      <c r="H4" s="6"/>
    </row>
    <row r="5" spans="1:8" x14ac:dyDescent="0.25">
      <c r="A5" s="5" t="s">
        <v>22</v>
      </c>
      <c r="B5" s="6">
        <v>1480</v>
      </c>
      <c r="C5" s="6">
        <v>362</v>
      </c>
      <c r="D5" s="6">
        <v>1237</v>
      </c>
      <c r="E5" s="6">
        <v>1131</v>
      </c>
      <c r="F5" s="6">
        <v>11142.84</v>
      </c>
      <c r="G5" s="6">
        <v>15352.84</v>
      </c>
      <c r="H5" s="6"/>
    </row>
    <row r="6" spans="1:8" x14ac:dyDescent="0.25">
      <c r="A6" s="5" t="s">
        <v>23</v>
      </c>
      <c r="B6" s="6">
        <v>1315</v>
      </c>
      <c r="C6" s="6">
        <v>316</v>
      </c>
      <c r="D6" s="6">
        <v>999</v>
      </c>
      <c r="E6" s="6">
        <v>1080</v>
      </c>
      <c r="F6" s="6">
        <v>15045.48</v>
      </c>
      <c r="G6" s="6">
        <v>18755.48</v>
      </c>
      <c r="H6" s="6"/>
    </row>
    <row r="7" spans="1:8" x14ac:dyDescent="0.25">
      <c r="A7" s="5" t="s">
        <v>24</v>
      </c>
      <c r="B7" s="6">
        <v>1547</v>
      </c>
      <c r="C7" s="6">
        <v>311</v>
      </c>
      <c r="D7" s="6">
        <v>1157</v>
      </c>
      <c r="E7" s="6">
        <v>1095</v>
      </c>
      <c r="F7" s="6">
        <v>11774.28</v>
      </c>
      <c r="G7" s="6">
        <v>15884.28</v>
      </c>
      <c r="H7" s="6"/>
    </row>
    <row r="8" spans="1:8" x14ac:dyDescent="0.25">
      <c r="A8" s="4" t="s">
        <v>25</v>
      </c>
      <c r="B8" s="6"/>
      <c r="C8" s="6"/>
      <c r="D8" s="6"/>
      <c r="E8" s="6"/>
      <c r="F8" s="6"/>
      <c r="G8" s="6"/>
      <c r="H8" s="6"/>
    </row>
    <row r="9" spans="1:8" x14ac:dyDescent="0.25">
      <c r="A9" s="5" t="s">
        <v>26</v>
      </c>
      <c r="B9" s="6">
        <v>1263</v>
      </c>
      <c r="C9" s="6">
        <v>290</v>
      </c>
      <c r="D9" s="6">
        <v>1077</v>
      </c>
      <c r="E9" s="6">
        <v>981</v>
      </c>
      <c r="F9" s="6">
        <v>9335.4</v>
      </c>
      <c r="G9" s="6">
        <v>12946.4</v>
      </c>
      <c r="H9" s="6"/>
    </row>
    <row r="10" spans="1:8" x14ac:dyDescent="0.25">
      <c r="A10" s="5" t="s">
        <v>27</v>
      </c>
      <c r="B10" s="6">
        <v>1259</v>
      </c>
      <c r="C10" s="6">
        <v>281</v>
      </c>
      <c r="D10" s="6">
        <v>1114</v>
      </c>
      <c r="E10" s="6">
        <v>836</v>
      </c>
      <c r="F10" s="6">
        <v>7245.96</v>
      </c>
      <c r="G10" s="6">
        <v>10735.96</v>
      </c>
      <c r="H10" s="6"/>
    </row>
    <row r="11" spans="1:8" x14ac:dyDescent="0.25">
      <c r="A11" s="5" t="s">
        <v>28</v>
      </c>
      <c r="B11" s="6">
        <v>1155</v>
      </c>
      <c r="C11" s="6">
        <v>264</v>
      </c>
      <c r="D11" s="6">
        <v>941</v>
      </c>
      <c r="E11" s="6">
        <v>724</v>
      </c>
      <c r="F11" s="6">
        <v>4253.9399999999996</v>
      </c>
      <c r="G11" s="6">
        <v>7337.94</v>
      </c>
      <c r="H11" s="6"/>
    </row>
    <row r="12" spans="1:8" x14ac:dyDescent="0.25">
      <c r="A12" s="4" t="s">
        <v>29</v>
      </c>
      <c r="B12" s="6"/>
      <c r="C12" s="6"/>
      <c r="D12" s="6"/>
      <c r="E12" s="6"/>
      <c r="F12" s="6"/>
      <c r="G12" s="6"/>
      <c r="H12" s="6"/>
    </row>
    <row r="13" spans="1:8" x14ac:dyDescent="0.25">
      <c r="A13" s="5" t="s">
        <v>30</v>
      </c>
      <c r="B13" s="6">
        <v>1023</v>
      </c>
      <c r="C13" s="6">
        <v>265</v>
      </c>
      <c r="D13" s="6">
        <v>811</v>
      </c>
      <c r="E13" s="6">
        <v>756</v>
      </c>
      <c r="F13" s="6">
        <v>2389.1999999999998</v>
      </c>
      <c r="G13" s="6">
        <v>5244.2</v>
      </c>
      <c r="H13" s="6"/>
    </row>
    <row r="14" spans="1:8" x14ac:dyDescent="0.25">
      <c r="A14" s="5" t="s">
        <v>31</v>
      </c>
      <c r="B14" s="6">
        <v>1026</v>
      </c>
      <c r="C14" s="6">
        <v>295</v>
      </c>
      <c r="D14" s="6">
        <v>928</v>
      </c>
      <c r="E14" s="6">
        <v>825</v>
      </c>
      <c r="F14" s="6">
        <v>3220.86</v>
      </c>
      <c r="G14" s="6">
        <v>6294.8600000000006</v>
      </c>
      <c r="H14" s="6"/>
    </row>
    <row r="15" spans="1:8" x14ac:dyDescent="0.25">
      <c r="A15" s="5" t="s">
        <v>32</v>
      </c>
      <c r="B15" s="6">
        <v>1202</v>
      </c>
      <c r="C15" s="6">
        <v>312</v>
      </c>
      <c r="D15" s="6">
        <v>986</v>
      </c>
      <c r="E15" s="6">
        <v>963</v>
      </c>
      <c r="F15" s="6">
        <v>5133.54</v>
      </c>
      <c r="G15" s="6">
        <v>8596.5400000000009</v>
      </c>
      <c r="H15" s="6"/>
    </row>
    <row r="16" spans="1:8" x14ac:dyDescent="0.25">
      <c r="A16" s="4" t="s">
        <v>33</v>
      </c>
      <c r="B16" s="6"/>
      <c r="C16" s="6"/>
      <c r="D16" s="6"/>
      <c r="E16" s="6"/>
      <c r="F16" s="6"/>
      <c r="G16" s="6"/>
      <c r="H16" s="6"/>
    </row>
    <row r="17" spans="1:8" x14ac:dyDescent="0.25">
      <c r="A17" s="5" t="s">
        <v>34</v>
      </c>
      <c r="B17" s="6">
        <v>1208</v>
      </c>
      <c r="C17" s="6">
        <v>350</v>
      </c>
      <c r="D17" s="6">
        <v>1152</v>
      </c>
      <c r="E17" s="6">
        <v>3643</v>
      </c>
      <c r="F17" s="6">
        <v>5480.82</v>
      </c>
      <c r="G17" s="6">
        <v>11833.82</v>
      </c>
      <c r="H17" s="6"/>
    </row>
    <row r="18" spans="1:8" x14ac:dyDescent="0.25">
      <c r="A18" s="5" t="s">
        <v>35</v>
      </c>
      <c r="B18" s="6">
        <v>1267</v>
      </c>
      <c r="C18" s="6">
        <v>356</v>
      </c>
      <c r="D18" s="6">
        <v>1127</v>
      </c>
      <c r="E18" s="6">
        <v>2101</v>
      </c>
      <c r="F18" s="6">
        <v>6368.76</v>
      </c>
      <c r="G18" s="6">
        <v>11219.76</v>
      </c>
      <c r="H18" s="6"/>
    </row>
    <row r="19" spans="1:8" x14ac:dyDescent="0.25">
      <c r="A19" s="5" t="s">
        <v>36</v>
      </c>
      <c r="B19" s="6">
        <v>1599</v>
      </c>
      <c r="C19" s="6">
        <v>644</v>
      </c>
      <c r="D19" s="6">
        <v>1122</v>
      </c>
      <c r="E19" s="6">
        <v>1115</v>
      </c>
      <c r="F19" s="6">
        <v>20273.16</v>
      </c>
      <c r="G19" s="6">
        <v>24753.16</v>
      </c>
      <c r="H19" s="6"/>
    </row>
    <row r="20" spans="1:8" x14ac:dyDescent="0.25">
      <c r="A20" s="3" t="s">
        <v>41</v>
      </c>
      <c r="B20" s="6"/>
      <c r="C20" s="6"/>
      <c r="D20" s="6"/>
      <c r="E20" s="6"/>
      <c r="F20" s="6"/>
      <c r="G20" s="6"/>
      <c r="H20" s="6"/>
    </row>
    <row r="21" spans="1:8" x14ac:dyDescent="0.25">
      <c r="A21" s="4" t="s">
        <v>21</v>
      </c>
      <c r="B21" s="6"/>
      <c r="C21" s="6"/>
      <c r="D21" s="6"/>
      <c r="E21" s="6"/>
      <c r="F21" s="6"/>
      <c r="G21" s="6"/>
      <c r="H21" s="6"/>
    </row>
    <row r="22" spans="1:8" x14ac:dyDescent="0.25">
      <c r="A22" s="5" t="s">
        <v>22</v>
      </c>
      <c r="B22" s="6">
        <v>1608</v>
      </c>
      <c r="C22" s="6">
        <v>471</v>
      </c>
      <c r="D22" s="6">
        <v>1404</v>
      </c>
      <c r="E22" s="6">
        <v>1073</v>
      </c>
      <c r="F22" s="6">
        <v>20263.38</v>
      </c>
      <c r="G22" s="6">
        <v>24819.38</v>
      </c>
      <c r="H22" s="6"/>
    </row>
    <row r="23" spans="1:8" x14ac:dyDescent="0.25">
      <c r="A23" s="5" t="s">
        <v>23</v>
      </c>
      <c r="B23" s="6">
        <v>1486</v>
      </c>
      <c r="C23" s="6">
        <v>404</v>
      </c>
      <c r="D23" s="6">
        <v>1098</v>
      </c>
      <c r="E23" s="6">
        <v>864</v>
      </c>
      <c r="F23" s="6">
        <v>17316.96</v>
      </c>
      <c r="G23" s="6">
        <v>21168.959999999999</v>
      </c>
      <c r="H23" s="6"/>
    </row>
    <row r="24" spans="1:8" x14ac:dyDescent="0.25">
      <c r="A24" s="5" t="s">
        <v>24</v>
      </c>
      <c r="B24" s="6">
        <v>1512</v>
      </c>
      <c r="C24" s="6">
        <v>387</v>
      </c>
      <c r="D24" s="6">
        <v>1219</v>
      </c>
      <c r="E24" s="6">
        <v>912</v>
      </c>
      <c r="F24" s="6">
        <v>20303.28</v>
      </c>
      <c r="G24" s="6">
        <v>24333.279999999999</v>
      </c>
      <c r="H24" s="6"/>
    </row>
    <row r="25" spans="1:8" x14ac:dyDescent="0.25">
      <c r="A25" s="4" t="s">
        <v>25</v>
      </c>
      <c r="B25" s="6"/>
      <c r="C25" s="6"/>
      <c r="D25" s="6"/>
      <c r="E25" s="6"/>
      <c r="F25" s="6"/>
      <c r="G25" s="6"/>
      <c r="H25" s="6"/>
    </row>
    <row r="26" spans="1:8" x14ac:dyDescent="0.25">
      <c r="A26" s="5" t="s">
        <v>26</v>
      </c>
      <c r="B26" s="6">
        <v>1221</v>
      </c>
      <c r="C26" s="6">
        <v>332</v>
      </c>
      <c r="D26" s="6">
        <v>1204</v>
      </c>
      <c r="E26" s="6">
        <v>882</v>
      </c>
      <c r="F26" s="6">
        <v>19315.86</v>
      </c>
      <c r="G26" s="6">
        <v>22954.86</v>
      </c>
      <c r="H26" s="6"/>
    </row>
    <row r="27" spans="1:8" x14ac:dyDescent="0.25">
      <c r="A27" s="5" t="s">
        <v>27</v>
      </c>
      <c r="B27" s="6">
        <v>1158</v>
      </c>
      <c r="C27" s="6">
        <v>322</v>
      </c>
      <c r="D27" s="6">
        <v>1371</v>
      </c>
      <c r="E27" s="6">
        <v>4171</v>
      </c>
      <c r="F27" s="6">
        <v>14474.52</v>
      </c>
      <c r="G27" s="6">
        <v>21496.52</v>
      </c>
      <c r="H27" s="6"/>
    </row>
    <row r="28" spans="1:8" x14ac:dyDescent="0.25">
      <c r="A28" s="5" t="s">
        <v>28</v>
      </c>
      <c r="B28" s="6">
        <v>953</v>
      </c>
      <c r="C28" s="6">
        <v>284</v>
      </c>
      <c r="D28" s="6">
        <v>1159</v>
      </c>
      <c r="E28" s="6">
        <v>6201</v>
      </c>
      <c r="F28" s="6">
        <v>8129.76</v>
      </c>
      <c r="G28" s="6">
        <v>16726.760000000002</v>
      </c>
      <c r="H28" s="6"/>
    </row>
    <row r="29" spans="1:8" x14ac:dyDescent="0.25">
      <c r="A29" s="4" t="s">
        <v>29</v>
      </c>
      <c r="B29" s="6"/>
      <c r="C29" s="6"/>
      <c r="D29" s="6"/>
      <c r="E29" s="6"/>
      <c r="F29" s="6"/>
      <c r="G29" s="6"/>
      <c r="H29" s="6"/>
    </row>
    <row r="30" spans="1:8" x14ac:dyDescent="0.25">
      <c r="A30" s="5" t="s">
        <v>30</v>
      </c>
      <c r="B30" s="6">
        <v>1029</v>
      </c>
      <c r="C30" s="6">
        <v>296</v>
      </c>
      <c r="D30" s="6">
        <v>966</v>
      </c>
      <c r="E30" s="6">
        <v>5976</v>
      </c>
      <c r="F30" s="6">
        <v>2738.28</v>
      </c>
      <c r="G30" s="6">
        <v>11005.28</v>
      </c>
      <c r="H30" s="6"/>
    </row>
    <row r="31" spans="1:8" x14ac:dyDescent="0.25">
      <c r="A31" s="5" t="s">
        <v>31</v>
      </c>
      <c r="B31" s="6">
        <v>1065</v>
      </c>
      <c r="C31" s="6">
        <v>331</v>
      </c>
      <c r="D31" s="6">
        <v>1050</v>
      </c>
      <c r="E31" s="6">
        <v>6177</v>
      </c>
      <c r="F31" s="6">
        <v>5037.3599999999997</v>
      </c>
      <c r="G31" s="6">
        <v>13660.36</v>
      </c>
      <c r="H31" s="6"/>
    </row>
    <row r="32" spans="1:8" x14ac:dyDescent="0.25">
      <c r="A32" s="5" t="s">
        <v>32</v>
      </c>
      <c r="B32" s="6">
        <v>1016</v>
      </c>
      <c r="C32" s="6">
        <v>350</v>
      </c>
      <c r="D32" s="6">
        <v>1043</v>
      </c>
      <c r="E32" s="6">
        <v>5560</v>
      </c>
      <c r="F32" s="6">
        <v>8285.58</v>
      </c>
      <c r="G32" s="6">
        <v>16254.58</v>
      </c>
      <c r="H32" s="6"/>
    </row>
    <row r="33" spans="1:8" x14ac:dyDescent="0.25">
      <c r="A33" s="4" t="s">
        <v>33</v>
      </c>
      <c r="B33" s="6"/>
      <c r="C33" s="6"/>
      <c r="D33" s="6"/>
      <c r="E33" s="6"/>
      <c r="F33" s="6"/>
      <c r="G33" s="6"/>
      <c r="H33" s="6"/>
    </row>
    <row r="34" spans="1:8" x14ac:dyDescent="0.25">
      <c r="A34" s="5" t="s">
        <v>34</v>
      </c>
      <c r="B34" s="6">
        <v>1513</v>
      </c>
      <c r="C34" s="6">
        <v>415</v>
      </c>
      <c r="D34" s="6">
        <v>1171</v>
      </c>
      <c r="E34" s="6">
        <v>4638</v>
      </c>
      <c r="F34" s="6">
        <v>9327.9</v>
      </c>
      <c r="G34" s="6">
        <v>17064.900000000001</v>
      </c>
      <c r="H34" s="6"/>
    </row>
    <row r="35" spans="1:8" x14ac:dyDescent="0.25">
      <c r="A35" s="5" t="s">
        <v>35</v>
      </c>
      <c r="B35" s="6">
        <v>1580</v>
      </c>
      <c r="C35" s="6">
        <v>451</v>
      </c>
      <c r="D35" s="6">
        <v>1069</v>
      </c>
      <c r="E35" s="6">
        <v>1512</v>
      </c>
      <c r="F35" s="6">
        <v>9577.92</v>
      </c>
      <c r="G35" s="6">
        <v>14189.92</v>
      </c>
      <c r="H35" s="6"/>
    </row>
    <row r="36" spans="1:8" x14ac:dyDescent="0.25">
      <c r="A36" s="5" t="s">
        <v>36</v>
      </c>
      <c r="B36" s="6">
        <v>1605</v>
      </c>
      <c r="C36" s="6">
        <v>467</v>
      </c>
      <c r="D36" s="6">
        <v>1031</v>
      </c>
      <c r="E36" s="6">
        <v>1446</v>
      </c>
      <c r="F36" s="6">
        <v>14220.96</v>
      </c>
      <c r="G36" s="6">
        <v>18769.96</v>
      </c>
      <c r="H36" s="6"/>
    </row>
    <row r="37" spans="1:8" x14ac:dyDescent="0.25">
      <c r="A37" s="3" t="s">
        <v>42</v>
      </c>
      <c r="B37" s="6"/>
      <c r="C37" s="6"/>
      <c r="D37" s="6"/>
      <c r="E37" s="6"/>
      <c r="F37" s="6"/>
      <c r="G37" s="6"/>
      <c r="H37" s="6"/>
    </row>
    <row r="38" spans="1:8" x14ac:dyDescent="0.25">
      <c r="A38" s="4" t="s">
        <v>21</v>
      </c>
      <c r="B38" s="6"/>
      <c r="C38" s="6"/>
      <c r="D38" s="6"/>
      <c r="E38" s="6"/>
      <c r="F38" s="6"/>
      <c r="G38" s="6"/>
      <c r="H38" s="6"/>
    </row>
    <row r="39" spans="1:8" x14ac:dyDescent="0.25">
      <c r="A39" s="5" t="s">
        <v>22</v>
      </c>
      <c r="B39" s="6">
        <v>1596</v>
      </c>
      <c r="C39" s="6">
        <v>456</v>
      </c>
      <c r="D39" s="6">
        <v>1124</v>
      </c>
      <c r="E39" s="6">
        <v>1207</v>
      </c>
      <c r="F39" s="6">
        <v>19989.18</v>
      </c>
      <c r="G39" s="6">
        <v>24372.18</v>
      </c>
      <c r="H39" s="6"/>
    </row>
    <row r="40" spans="1:8" x14ac:dyDescent="0.25">
      <c r="A40" s="5" t="s">
        <v>23</v>
      </c>
      <c r="B40" s="6">
        <v>1463</v>
      </c>
      <c r="C40" s="6">
        <v>370</v>
      </c>
      <c r="D40" s="6">
        <v>1101</v>
      </c>
      <c r="E40" s="6">
        <v>1137</v>
      </c>
      <c r="F40" s="6">
        <v>18101.52</v>
      </c>
      <c r="G40" s="6">
        <v>22172.52</v>
      </c>
      <c r="H40" s="6"/>
    </row>
    <row r="41" spans="1:8" x14ac:dyDescent="0.25">
      <c r="A41" s="5" t="s">
        <v>24</v>
      </c>
      <c r="B41" s="6">
        <v>1467</v>
      </c>
      <c r="C41" s="6">
        <v>372</v>
      </c>
      <c r="D41" s="6">
        <v>1037</v>
      </c>
      <c r="E41" s="6">
        <v>1094</v>
      </c>
      <c r="F41" s="6">
        <v>19629.72</v>
      </c>
      <c r="G41" s="6">
        <v>23599.72</v>
      </c>
      <c r="H41" s="6"/>
    </row>
    <row r="42" spans="1:8" x14ac:dyDescent="0.25">
      <c r="A42" s="4" t="s">
        <v>25</v>
      </c>
      <c r="B42" s="6"/>
      <c r="C42" s="6"/>
      <c r="D42" s="6"/>
      <c r="E42" s="6"/>
      <c r="F42" s="6"/>
      <c r="G42" s="6"/>
      <c r="H42" s="6"/>
    </row>
    <row r="43" spans="1:8" x14ac:dyDescent="0.25">
      <c r="A43" s="5" t="s">
        <v>26</v>
      </c>
      <c r="B43" s="6">
        <v>1236</v>
      </c>
      <c r="C43" s="6">
        <v>326</v>
      </c>
      <c r="D43" s="6">
        <v>931</v>
      </c>
      <c r="E43" s="6">
        <v>833</v>
      </c>
      <c r="F43" s="6">
        <v>19433.46</v>
      </c>
      <c r="G43" s="6">
        <v>22759.46</v>
      </c>
      <c r="H43" s="6"/>
    </row>
    <row r="44" spans="1:8" x14ac:dyDescent="0.25">
      <c r="A44" s="5" t="s">
        <v>27</v>
      </c>
      <c r="B44" s="6">
        <v>1372</v>
      </c>
      <c r="C44" s="6">
        <v>318</v>
      </c>
      <c r="D44" s="6">
        <v>963</v>
      </c>
      <c r="E44" s="6">
        <v>2759</v>
      </c>
      <c r="F44" s="6">
        <v>17303.46</v>
      </c>
      <c r="G44" s="6">
        <v>22715.46</v>
      </c>
      <c r="H44" s="6"/>
    </row>
    <row r="45" spans="1:8" x14ac:dyDescent="0.25">
      <c r="A45" s="5" t="s">
        <v>28</v>
      </c>
      <c r="B45" s="6">
        <v>1164</v>
      </c>
      <c r="C45" s="6">
        <v>291</v>
      </c>
      <c r="D45" s="6">
        <v>865</v>
      </c>
      <c r="E45" s="6">
        <v>5094</v>
      </c>
      <c r="F45" s="6">
        <v>9860.8799999999992</v>
      </c>
      <c r="G45" s="6">
        <v>17274.879999999997</v>
      </c>
      <c r="H45" s="6"/>
    </row>
    <row r="46" spans="1:8" x14ac:dyDescent="0.25">
      <c r="A46" s="4" t="s">
        <v>29</v>
      </c>
      <c r="B46" s="6"/>
      <c r="C46" s="6"/>
      <c r="D46" s="6"/>
      <c r="E46" s="6"/>
      <c r="F46" s="6"/>
      <c r="G46" s="6"/>
      <c r="H46" s="6"/>
    </row>
    <row r="47" spans="1:8" x14ac:dyDescent="0.25">
      <c r="A47" s="5" t="s">
        <v>30</v>
      </c>
      <c r="B47" s="6">
        <v>1126</v>
      </c>
      <c r="C47" s="6">
        <v>299</v>
      </c>
      <c r="D47" s="6">
        <v>810</v>
      </c>
      <c r="E47" s="6">
        <v>5236</v>
      </c>
      <c r="F47" s="6">
        <v>6595.14</v>
      </c>
      <c r="G47" s="6">
        <v>14066.14</v>
      </c>
      <c r="H47" s="6"/>
    </row>
    <row r="48" spans="1:8" x14ac:dyDescent="0.25">
      <c r="A48" s="5" t="s">
        <v>31</v>
      </c>
      <c r="B48" s="6">
        <v>1153</v>
      </c>
      <c r="C48" s="6">
        <v>325</v>
      </c>
      <c r="D48" s="6">
        <v>879</v>
      </c>
      <c r="E48" s="6">
        <v>5332</v>
      </c>
      <c r="F48" s="6">
        <v>5067.72</v>
      </c>
      <c r="G48" s="6">
        <v>12756.720000000001</v>
      </c>
      <c r="H48" s="6"/>
    </row>
    <row r="49" spans="1:8" x14ac:dyDescent="0.25">
      <c r="A49" s="5" t="s">
        <v>32</v>
      </c>
      <c r="B49" s="6">
        <v>1226</v>
      </c>
      <c r="C49" s="6">
        <v>371</v>
      </c>
      <c r="D49" s="6">
        <v>922</v>
      </c>
      <c r="E49" s="6">
        <v>5046</v>
      </c>
      <c r="F49" s="6">
        <v>12051.6</v>
      </c>
      <c r="G49" s="6">
        <v>19616.599999999999</v>
      </c>
      <c r="H49" s="6"/>
    </row>
    <row r="50" spans="1:8" x14ac:dyDescent="0.25">
      <c r="A50" s="4" t="s">
        <v>33</v>
      </c>
      <c r="B50" s="6"/>
      <c r="C50" s="6"/>
      <c r="D50" s="6"/>
      <c r="E50" s="6"/>
      <c r="F50" s="6"/>
      <c r="G50" s="6"/>
      <c r="H50" s="6"/>
    </row>
    <row r="51" spans="1:8" x14ac:dyDescent="0.25">
      <c r="A51" s="5" t="s">
        <v>34</v>
      </c>
      <c r="B51" s="6">
        <v>1400</v>
      </c>
      <c r="C51" s="6">
        <v>421</v>
      </c>
      <c r="D51" s="6">
        <v>920</v>
      </c>
      <c r="E51" s="6">
        <v>1853</v>
      </c>
      <c r="F51" s="6">
        <v>20293.68</v>
      </c>
      <c r="G51" s="6">
        <v>24887.68</v>
      </c>
      <c r="H51" s="6"/>
    </row>
    <row r="52" spans="1:8" x14ac:dyDescent="0.25">
      <c r="A52" s="5" t="s">
        <v>35</v>
      </c>
      <c r="B52" s="6">
        <v>1403</v>
      </c>
      <c r="C52" s="6">
        <v>470</v>
      </c>
      <c r="D52" s="6">
        <v>957</v>
      </c>
      <c r="E52" s="6">
        <v>926</v>
      </c>
      <c r="F52" s="6">
        <v>19316.22</v>
      </c>
      <c r="G52" s="6">
        <v>23072.22</v>
      </c>
      <c r="H52" s="6"/>
    </row>
    <row r="53" spans="1:8" x14ac:dyDescent="0.25">
      <c r="A53" s="5" t="s">
        <v>36</v>
      </c>
      <c r="B53" s="6">
        <v>1705</v>
      </c>
      <c r="C53" s="6">
        <v>496</v>
      </c>
      <c r="D53" s="6">
        <v>1016</v>
      </c>
      <c r="E53" s="6">
        <v>1049</v>
      </c>
      <c r="F53" s="6">
        <v>20093.04</v>
      </c>
      <c r="G53" s="6">
        <v>24359.040000000001</v>
      </c>
      <c r="H53" s="6"/>
    </row>
    <row r="54" spans="1:8" x14ac:dyDescent="0.25">
      <c r="A54" s="3" t="s">
        <v>43</v>
      </c>
      <c r="B54" s="6"/>
      <c r="C54" s="6"/>
      <c r="D54" s="6"/>
      <c r="E54" s="6"/>
      <c r="F54" s="6"/>
      <c r="G54" s="6"/>
      <c r="H54" s="6"/>
    </row>
    <row r="55" spans="1:8" x14ac:dyDescent="0.25">
      <c r="A55" s="4" t="s">
        <v>21</v>
      </c>
      <c r="B55" s="6"/>
      <c r="C55" s="6"/>
      <c r="D55" s="6"/>
      <c r="E55" s="6"/>
      <c r="F55" s="6"/>
      <c r="G55" s="6"/>
      <c r="H55" s="6"/>
    </row>
    <row r="56" spans="1:8" x14ac:dyDescent="0.25">
      <c r="A56" s="5" t="s">
        <v>22</v>
      </c>
      <c r="B56" s="6">
        <v>1973</v>
      </c>
      <c r="C56" s="6">
        <v>491</v>
      </c>
      <c r="D56" s="6">
        <v>1165</v>
      </c>
      <c r="E56" s="6">
        <v>1003</v>
      </c>
      <c r="F56" s="6">
        <v>19902.96</v>
      </c>
      <c r="G56" s="6">
        <v>24534.959999999999</v>
      </c>
      <c r="H56" s="6"/>
    </row>
    <row r="57" spans="1:8" x14ac:dyDescent="0.25">
      <c r="A57" s="5" t="s">
        <v>23</v>
      </c>
      <c r="B57" s="6">
        <v>1612</v>
      </c>
      <c r="C57" s="6">
        <v>405</v>
      </c>
      <c r="D57" s="6">
        <v>977</v>
      </c>
      <c r="E57" s="6">
        <v>883</v>
      </c>
      <c r="F57" s="6">
        <v>18266.46</v>
      </c>
      <c r="G57" s="6">
        <v>22143.46</v>
      </c>
      <c r="H57" s="6"/>
    </row>
    <row r="58" spans="1:8" x14ac:dyDescent="0.25">
      <c r="A58" s="5" t="s">
        <v>24</v>
      </c>
      <c r="B58" s="6">
        <v>1603</v>
      </c>
      <c r="C58" s="6">
        <v>385</v>
      </c>
      <c r="D58" s="6">
        <v>862</v>
      </c>
      <c r="E58" s="6">
        <v>946</v>
      </c>
      <c r="F58" s="6">
        <v>18662.28</v>
      </c>
      <c r="G58" s="6">
        <v>22458.28</v>
      </c>
      <c r="H58" s="6"/>
    </row>
    <row r="59" spans="1:8" x14ac:dyDescent="0.25">
      <c r="A59" s="4" t="s">
        <v>25</v>
      </c>
      <c r="B59" s="6"/>
      <c r="C59" s="6"/>
      <c r="D59" s="6"/>
      <c r="E59" s="6"/>
      <c r="F59" s="6"/>
      <c r="G59" s="6"/>
      <c r="H59" s="6"/>
    </row>
    <row r="60" spans="1:8" x14ac:dyDescent="0.25">
      <c r="A60" s="5" t="s">
        <v>26</v>
      </c>
      <c r="B60" s="6">
        <v>1415</v>
      </c>
      <c r="C60" s="6">
        <v>337</v>
      </c>
      <c r="D60" s="6">
        <v>879</v>
      </c>
      <c r="E60" s="6">
        <v>1482</v>
      </c>
      <c r="F60" s="6">
        <v>17015.04</v>
      </c>
      <c r="G60" s="6">
        <v>21128.04</v>
      </c>
      <c r="H60" s="6"/>
    </row>
    <row r="61" spans="1:8" x14ac:dyDescent="0.25">
      <c r="A61" s="5" t="s">
        <v>27</v>
      </c>
      <c r="B61" s="6">
        <v>1196</v>
      </c>
      <c r="C61" s="6">
        <v>329</v>
      </c>
      <c r="D61" s="6">
        <v>881</v>
      </c>
      <c r="E61" s="6">
        <v>5060</v>
      </c>
      <c r="F61" s="6">
        <v>9288.84</v>
      </c>
      <c r="G61" s="6">
        <v>16754.84</v>
      </c>
      <c r="H61" s="6"/>
    </row>
    <row r="62" spans="1:8" x14ac:dyDescent="0.25">
      <c r="A62" s="5" t="s">
        <v>28</v>
      </c>
      <c r="B62" s="6">
        <v>1078</v>
      </c>
      <c r="C62" s="6">
        <v>299</v>
      </c>
      <c r="D62" s="6">
        <v>797</v>
      </c>
      <c r="E62" s="6">
        <v>4750</v>
      </c>
      <c r="F62" s="6">
        <v>4993.74</v>
      </c>
      <c r="G62" s="6">
        <v>11917.74</v>
      </c>
      <c r="H62" s="6"/>
    </row>
    <row r="63" spans="1:8" x14ac:dyDescent="0.25">
      <c r="A63" s="4" t="s">
        <v>29</v>
      </c>
      <c r="B63" s="6"/>
      <c r="C63" s="6"/>
      <c r="D63" s="6"/>
      <c r="E63" s="6"/>
      <c r="F63" s="6"/>
      <c r="G63" s="6"/>
      <c r="H63" s="6"/>
    </row>
    <row r="64" spans="1:8" x14ac:dyDescent="0.25">
      <c r="A64" s="5" t="s">
        <v>30</v>
      </c>
      <c r="B64" s="6">
        <v>986</v>
      </c>
      <c r="C64" s="6">
        <v>306</v>
      </c>
      <c r="D64" s="6">
        <v>667</v>
      </c>
      <c r="E64" s="6">
        <v>4561</v>
      </c>
      <c r="F64" s="6">
        <v>2782.74</v>
      </c>
      <c r="G64" s="6">
        <v>9302.74</v>
      </c>
      <c r="H64" s="6"/>
    </row>
    <row r="65" spans="1:8" x14ac:dyDescent="0.25">
      <c r="A65" s="5" t="s">
        <v>31</v>
      </c>
      <c r="B65" s="6">
        <v>1002</v>
      </c>
      <c r="C65" s="6">
        <v>349</v>
      </c>
      <c r="D65" s="6">
        <v>777</v>
      </c>
      <c r="E65" s="6">
        <v>4290</v>
      </c>
      <c r="F65" s="6">
        <v>4657.38</v>
      </c>
      <c r="G65" s="6">
        <v>11075.380000000001</v>
      </c>
      <c r="H65" s="6"/>
    </row>
    <row r="66" spans="1:8" x14ac:dyDescent="0.25">
      <c r="A66" s="5" t="s">
        <v>32</v>
      </c>
      <c r="B66" s="6">
        <v>979</v>
      </c>
      <c r="C66" s="6">
        <v>386</v>
      </c>
      <c r="D66" s="6">
        <v>859</v>
      </c>
      <c r="E66" s="6">
        <v>4021</v>
      </c>
      <c r="F66" s="6">
        <v>6346.68</v>
      </c>
      <c r="G66" s="6">
        <v>12591.68</v>
      </c>
      <c r="H66" s="6"/>
    </row>
    <row r="67" spans="1:8" x14ac:dyDescent="0.25">
      <c r="A67" s="4" t="s">
        <v>33</v>
      </c>
      <c r="B67" s="6"/>
      <c r="C67" s="6"/>
      <c r="D67" s="6"/>
      <c r="E67" s="6"/>
      <c r="F67" s="6"/>
      <c r="G67" s="6"/>
      <c r="H67" s="6"/>
    </row>
    <row r="68" spans="1:8" x14ac:dyDescent="0.25">
      <c r="A68" s="5" t="s">
        <v>34</v>
      </c>
      <c r="B68" s="6">
        <v>1208</v>
      </c>
      <c r="C68" s="6">
        <v>439</v>
      </c>
      <c r="D68" s="6">
        <v>994</v>
      </c>
      <c r="E68" s="6">
        <v>1331</v>
      </c>
      <c r="F68" s="6">
        <v>17267.400000000001</v>
      </c>
      <c r="G68" s="6">
        <v>21239.4</v>
      </c>
      <c r="H68" s="6"/>
    </row>
    <row r="69" spans="1:8" x14ac:dyDescent="0.25">
      <c r="A69" s="5" t="s">
        <v>35</v>
      </c>
      <c r="B69" s="6">
        <v>1390</v>
      </c>
      <c r="C69" s="6">
        <v>453</v>
      </c>
      <c r="D69" s="6">
        <v>820</v>
      </c>
      <c r="E69" s="6">
        <v>760</v>
      </c>
      <c r="F69" s="6">
        <v>18587.580000000002</v>
      </c>
      <c r="G69" s="6">
        <v>22010.58</v>
      </c>
      <c r="H69" s="6"/>
    </row>
    <row r="70" spans="1:8" x14ac:dyDescent="0.25">
      <c r="A70" s="5" t="s">
        <v>36</v>
      </c>
      <c r="B70" s="6">
        <v>1660</v>
      </c>
      <c r="C70" s="6">
        <v>494</v>
      </c>
      <c r="D70" s="6">
        <v>834</v>
      </c>
      <c r="E70" s="6">
        <v>1029</v>
      </c>
      <c r="F70" s="6">
        <v>19119.3</v>
      </c>
      <c r="G70" s="6">
        <v>23136.3</v>
      </c>
      <c r="H70" s="6"/>
    </row>
    <row r="71" spans="1:8" x14ac:dyDescent="0.25">
      <c r="A71" s="3" t="s">
        <v>55</v>
      </c>
      <c r="B71" s="6"/>
      <c r="C71" s="6"/>
      <c r="D71" s="6"/>
      <c r="E71" s="6"/>
      <c r="F71" s="6"/>
      <c r="G71" s="6"/>
      <c r="H71" s="6"/>
    </row>
    <row r="72" spans="1:8" x14ac:dyDescent="0.25">
      <c r="A72" s="4" t="s">
        <v>21</v>
      </c>
      <c r="B72" s="6"/>
      <c r="C72" s="6"/>
      <c r="D72" s="6"/>
      <c r="E72" s="6"/>
      <c r="F72" s="6"/>
      <c r="G72" s="6"/>
      <c r="H72" s="6"/>
    </row>
    <row r="73" spans="1:8" x14ac:dyDescent="0.25">
      <c r="A73" s="5" t="s">
        <v>22</v>
      </c>
      <c r="B73" s="6">
        <v>743</v>
      </c>
      <c r="C73" s="6">
        <v>488</v>
      </c>
      <c r="D73" s="6">
        <v>1219</v>
      </c>
      <c r="E73" s="6">
        <v>1180</v>
      </c>
      <c r="F73" s="6">
        <v>19560.7</v>
      </c>
      <c r="G73" s="6">
        <v>23190.7</v>
      </c>
      <c r="H73" s="6"/>
    </row>
    <row r="74" spans="1:8" x14ac:dyDescent="0.25">
      <c r="A74" s="5" t="s">
        <v>23</v>
      </c>
      <c r="B74" s="6">
        <v>858</v>
      </c>
      <c r="C74" s="6">
        <v>443</v>
      </c>
      <c r="D74" s="6">
        <v>1272</v>
      </c>
      <c r="E74" s="6">
        <v>757</v>
      </c>
      <c r="F74" s="6">
        <v>17685.36</v>
      </c>
      <c r="G74" s="6">
        <v>21015.360000000001</v>
      </c>
      <c r="H74" s="6"/>
    </row>
    <row r="75" spans="1:8" x14ac:dyDescent="0.25">
      <c r="A75" s="5" t="s">
        <v>24</v>
      </c>
      <c r="B75" s="6">
        <v>1569</v>
      </c>
      <c r="C75" s="6">
        <v>396</v>
      </c>
      <c r="D75" s="6">
        <v>701</v>
      </c>
      <c r="E75" s="6">
        <v>794</v>
      </c>
      <c r="F75" s="6">
        <v>18670.310000000001</v>
      </c>
      <c r="G75" s="6">
        <v>22130.31</v>
      </c>
      <c r="H75" s="6"/>
    </row>
    <row r="76" spans="1:8" x14ac:dyDescent="0.25">
      <c r="A76" s="4" t="s">
        <v>25</v>
      </c>
      <c r="B76" s="6"/>
      <c r="C76" s="6"/>
      <c r="D76" s="6"/>
      <c r="E76" s="6"/>
      <c r="F76" s="6"/>
      <c r="G76" s="6"/>
      <c r="H76" s="6"/>
    </row>
    <row r="77" spans="1:8" x14ac:dyDescent="0.25">
      <c r="A77" s="5" t="s">
        <v>26</v>
      </c>
      <c r="B77" s="6">
        <v>1417</v>
      </c>
      <c r="C77" s="6">
        <v>332</v>
      </c>
      <c r="D77" s="6">
        <v>727</v>
      </c>
      <c r="E77" s="6">
        <v>1311</v>
      </c>
      <c r="F77" s="6">
        <v>17396.73</v>
      </c>
      <c r="G77" s="6">
        <v>21183.73</v>
      </c>
      <c r="H77" s="6"/>
    </row>
    <row r="78" spans="1:8" x14ac:dyDescent="0.25">
      <c r="A78" s="5" t="s">
        <v>27</v>
      </c>
      <c r="B78" s="6">
        <v>1196</v>
      </c>
      <c r="C78" s="6">
        <v>322</v>
      </c>
      <c r="D78" s="6">
        <v>704</v>
      </c>
      <c r="E78" s="6">
        <v>5026</v>
      </c>
      <c r="F78" s="6">
        <v>11295.34</v>
      </c>
      <c r="G78" s="6">
        <v>18543.34</v>
      </c>
      <c r="H78" s="6"/>
    </row>
    <row r="79" spans="1:8" x14ac:dyDescent="0.25">
      <c r="A79" s="5" t="s">
        <v>28</v>
      </c>
      <c r="B79" s="6">
        <v>902</v>
      </c>
      <c r="C79" s="6">
        <v>298</v>
      </c>
      <c r="D79" s="6">
        <v>604</v>
      </c>
      <c r="E79" s="6">
        <v>5761</v>
      </c>
      <c r="F79" s="6">
        <v>5768.37</v>
      </c>
      <c r="G79" s="6">
        <v>13333.369999999999</v>
      </c>
      <c r="H79" s="6"/>
    </row>
    <row r="80" spans="1:8" x14ac:dyDescent="0.25">
      <c r="A80" s="4" t="s">
        <v>29</v>
      </c>
      <c r="B80" s="6"/>
      <c r="C80" s="6"/>
      <c r="D80" s="6"/>
      <c r="E80" s="6"/>
      <c r="F80" s="6"/>
      <c r="G80" s="6"/>
      <c r="H80" s="6"/>
    </row>
    <row r="81" spans="1:8" x14ac:dyDescent="0.25">
      <c r="A81" s="5" t="s">
        <v>30</v>
      </c>
      <c r="B81" s="6">
        <v>922</v>
      </c>
      <c r="C81" s="6">
        <v>282</v>
      </c>
      <c r="D81" s="6">
        <v>684</v>
      </c>
      <c r="E81" s="6">
        <v>5714</v>
      </c>
      <c r="F81" s="6"/>
      <c r="G81" s="6">
        <v>7602</v>
      </c>
      <c r="H81" s="6"/>
    </row>
    <row r="82" spans="1:8" x14ac:dyDescent="0.25">
      <c r="A82" s="5" t="s">
        <v>31</v>
      </c>
      <c r="B82" s="6">
        <v>1019</v>
      </c>
      <c r="C82" s="6">
        <v>423</v>
      </c>
      <c r="D82" s="6">
        <v>813</v>
      </c>
      <c r="E82" s="6">
        <v>5593</v>
      </c>
      <c r="F82" s="6">
        <v>4343.4399999999996</v>
      </c>
      <c r="G82" s="6">
        <v>12191.439999999999</v>
      </c>
      <c r="H82" s="6"/>
    </row>
    <row r="83" spans="1:8" x14ac:dyDescent="0.25">
      <c r="A83" s="5" t="s">
        <v>32</v>
      </c>
      <c r="B83" s="6">
        <v>1137.5</v>
      </c>
      <c r="C83" s="6">
        <v>394.97</v>
      </c>
      <c r="D83" s="6">
        <v>734.06</v>
      </c>
      <c r="E83" s="6">
        <v>5648.33</v>
      </c>
      <c r="F83" s="6">
        <v>8111.18</v>
      </c>
      <c r="G83" s="6">
        <v>16026.04</v>
      </c>
      <c r="H83" s="6"/>
    </row>
    <row r="84" spans="1:8" x14ac:dyDescent="0.25">
      <c r="A84" s="4" t="s">
        <v>33</v>
      </c>
      <c r="B84" s="6"/>
      <c r="C84" s="6"/>
      <c r="D84" s="6"/>
      <c r="E84" s="6"/>
      <c r="F84" s="6"/>
      <c r="G84" s="6"/>
      <c r="H84" s="6"/>
    </row>
    <row r="85" spans="1:8" x14ac:dyDescent="0.25">
      <c r="A85" s="5" t="s">
        <v>34</v>
      </c>
      <c r="B85" s="6">
        <v>1147.98</v>
      </c>
      <c r="C85" s="6">
        <v>420.16</v>
      </c>
      <c r="D85" s="6">
        <v>896.05</v>
      </c>
      <c r="E85" s="6">
        <v>2853.33</v>
      </c>
      <c r="F85" s="6">
        <v>15515.7</v>
      </c>
      <c r="G85" s="6">
        <v>20833.22</v>
      </c>
      <c r="H85" s="6"/>
    </row>
    <row r="86" spans="1:8" x14ac:dyDescent="0.25">
      <c r="A86" s="5" t="s">
        <v>35</v>
      </c>
      <c r="B86" s="6">
        <v>1164.5</v>
      </c>
      <c r="C86" s="6">
        <v>467.19</v>
      </c>
      <c r="D86" s="6">
        <v>870.23</v>
      </c>
      <c r="E86" s="6">
        <v>700.48</v>
      </c>
      <c r="F86" s="6">
        <v>18380.96</v>
      </c>
      <c r="G86" s="6">
        <v>21583.360000000001</v>
      </c>
      <c r="H86" s="6"/>
    </row>
    <row r="87" spans="1:8" x14ac:dyDescent="0.25">
      <c r="A87" s="5" t="s">
        <v>36</v>
      </c>
      <c r="B87" s="6">
        <v>1298.3</v>
      </c>
      <c r="C87" s="6">
        <v>512.49</v>
      </c>
      <c r="D87" s="6">
        <v>894.87</v>
      </c>
      <c r="E87" s="6">
        <v>611.76</v>
      </c>
      <c r="F87" s="6">
        <v>19189.330000000002</v>
      </c>
      <c r="G87" s="6">
        <v>22506.75</v>
      </c>
      <c r="H87" s="6"/>
    </row>
    <row r="88" spans="1:8" x14ac:dyDescent="0.25">
      <c r="A88" s="3" t="s">
        <v>19</v>
      </c>
      <c r="B88" s="6">
        <v>76877.279999999999</v>
      </c>
      <c r="C88" s="6">
        <v>22522.81</v>
      </c>
      <c r="D88" s="6">
        <v>58592.210000000006</v>
      </c>
      <c r="E88" s="6">
        <v>152293.9</v>
      </c>
      <c r="F88" s="6">
        <v>751199.44</v>
      </c>
      <c r="G88" s="6">
        <v>1061485.6400000001</v>
      </c>
      <c r="H88" s="6"/>
    </row>
    <row r="89" spans="1:8" x14ac:dyDescent="0.25">
      <c r="H89" s="6"/>
    </row>
    <row r="90" spans="1:8" x14ac:dyDescent="0.25">
      <c r="H90" s="6"/>
    </row>
    <row r="91" spans="1:8" x14ac:dyDescent="0.25">
      <c r="H91" s="6"/>
    </row>
    <row r="92" spans="1:8" x14ac:dyDescent="0.25">
      <c r="H92" s="6"/>
    </row>
    <row r="93" spans="1:8" x14ac:dyDescent="0.25">
      <c r="H93" s="6"/>
    </row>
    <row r="94" spans="1:8" x14ac:dyDescent="0.25">
      <c r="H94" s="6"/>
    </row>
    <row r="95" spans="1:8" x14ac:dyDescent="0.25">
      <c r="H95" s="6"/>
    </row>
    <row r="96" spans="1:8" x14ac:dyDescent="0.25">
      <c r="H96" s="6"/>
    </row>
    <row r="97" spans="8:8" x14ac:dyDescent="0.25">
      <c r="H97" s="6"/>
    </row>
    <row r="98" spans="8:8" x14ac:dyDescent="0.25">
      <c r="H98" s="6"/>
    </row>
    <row r="99" spans="8:8" x14ac:dyDescent="0.25">
      <c r="H99" s="6"/>
    </row>
    <row r="100" spans="8:8" x14ac:dyDescent="0.25">
      <c r="H100" s="6"/>
    </row>
    <row r="101" spans="8:8" x14ac:dyDescent="0.25">
      <c r="H101" s="6"/>
    </row>
  </sheetData>
  <pageMargins left="0.25" right="0.25" top="0.75" bottom="0.75" header="0.3" footer="0.3"/>
  <pageSetup paperSize="9" scale="7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4:V4"/>
  <sheetViews>
    <sheetView showGridLines="0" tabSelected="1" zoomScale="120" zoomScaleNormal="120" workbookViewId="0">
      <selection activeCell="Z52" sqref="Z52"/>
    </sheetView>
  </sheetViews>
  <sheetFormatPr defaultRowHeight="15" x14ac:dyDescent="0.25"/>
  <cols>
    <col min="1" max="1" width="3.140625" customWidth="1"/>
  </cols>
  <sheetData>
    <row r="4" spans="2:22" ht="46.5" x14ac:dyDescent="0.7">
      <c r="B4" s="7" t="s">
        <v>46</v>
      </c>
      <c r="N4" s="17"/>
      <c r="O4" s="17"/>
      <c r="U4" s="17" t="s">
        <v>63</v>
      </c>
      <c r="V4" s="17"/>
    </row>
  </sheetData>
  <mergeCells count="2">
    <mergeCell ref="N4:O4"/>
    <mergeCell ref="U4:V4"/>
  </mergeCells>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D10:V56"/>
  <sheetViews>
    <sheetView showGridLines="0" zoomScale="110" zoomScaleNormal="110" workbookViewId="0">
      <selection activeCell="R54" sqref="R54"/>
    </sheetView>
  </sheetViews>
  <sheetFormatPr defaultRowHeight="15" x14ac:dyDescent="0.25"/>
  <cols>
    <col min="1" max="1" width="25.42578125" customWidth="1"/>
    <col min="3" max="3" width="3.42578125" customWidth="1"/>
    <col min="4" max="14" width="9.5703125" customWidth="1"/>
    <col min="23" max="23" width="5.5703125" customWidth="1"/>
  </cols>
  <sheetData>
    <row r="10" spans="10:22" ht="33" customHeight="1" x14ac:dyDescent="0.45">
      <c r="J10" s="9" t="s">
        <v>48</v>
      </c>
      <c r="U10" s="17" t="str">
        <f>SUM!$U$4</f>
        <v>v1.61
2018-01-03</v>
      </c>
      <c r="V10" s="17"/>
    </row>
    <row r="50" spans="4:21" x14ac:dyDescent="0.25">
      <c r="D50" s="2" t="s">
        <v>44</v>
      </c>
      <c r="E50" s="2" t="s">
        <v>45</v>
      </c>
      <c r="J50" s="2" t="s">
        <v>44</v>
      </c>
      <c r="K50" s="2" t="s">
        <v>45</v>
      </c>
      <c r="Q50" s="2" t="s">
        <v>18</v>
      </c>
      <c r="R50" t="s">
        <v>44</v>
      </c>
      <c r="T50" s="2" t="s">
        <v>18</v>
      </c>
      <c r="U50" t="s">
        <v>44</v>
      </c>
    </row>
    <row r="51" spans="4:21" x14ac:dyDescent="0.25">
      <c r="D51" s="2" t="s">
        <v>18</v>
      </c>
      <c r="E51" t="s">
        <v>15</v>
      </c>
      <c r="F51" t="s">
        <v>13</v>
      </c>
      <c r="G51" t="s">
        <v>11</v>
      </c>
      <c r="H51" t="s">
        <v>8</v>
      </c>
      <c r="I51" t="s">
        <v>56</v>
      </c>
      <c r="J51" s="2" t="s">
        <v>18</v>
      </c>
      <c r="K51" t="s">
        <v>15</v>
      </c>
      <c r="L51" t="s">
        <v>13</v>
      </c>
      <c r="M51" t="s">
        <v>11</v>
      </c>
      <c r="N51" t="s">
        <v>8</v>
      </c>
      <c r="O51" t="s">
        <v>56</v>
      </c>
      <c r="Q51" s="3" t="s">
        <v>40</v>
      </c>
      <c r="R51" s="8"/>
      <c r="T51" s="3" t="s">
        <v>40</v>
      </c>
      <c r="U51" s="8"/>
    </row>
    <row r="52" spans="4:21" x14ac:dyDescent="0.25">
      <c r="D52" s="3" t="s">
        <v>40</v>
      </c>
      <c r="E52" s="8"/>
      <c r="F52" s="8"/>
      <c r="G52" s="8"/>
      <c r="H52" s="8"/>
      <c r="I52" s="8"/>
      <c r="J52" s="3" t="s">
        <v>40</v>
      </c>
      <c r="K52" s="8"/>
      <c r="L52" s="8"/>
      <c r="M52" s="8"/>
      <c r="N52" s="8"/>
      <c r="O52" s="8"/>
      <c r="Q52" s="3" t="s">
        <v>41</v>
      </c>
      <c r="R52" s="8">
        <v>0.49336646364370951</v>
      </c>
      <c r="T52" s="3" t="s">
        <v>41</v>
      </c>
      <c r="U52" s="8">
        <v>0.49336646364370951</v>
      </c>
    </row>
    <row r="53" spans="4:21" x14ac:dyDescent="0.25">
      <c r="D53" s="3" t="s">
        <v>41</v>
      </c>
      <c r="E53" s="8">
        <v>2.6199165797705943E-2</v>
      </c>
      <c r="F53" s="8">
        <v>0.11468116658428078</v>
      </c>
      <c r="G53" s="8">
        <v>8.9637182831396725E-2</v>
      </c>
      <c r="H53" s="8">
        <v>1.5843934426229509</v>
      </c>
      <c r="I53" s="8">
        <v>0.46552770177596392</v>
      </c>
      <c r="J53" s="3" t="s">
        <v>41</v>
      </c>
      <c r="K53" s="8">
        <v>2.6199165797705943E-2</v>
      </c>
      <c r="L53" s="8">
        <v>0.11468116658428078</v>
      </c>
      <c r="M53" s="8">
        <v>8.9637182831396725E-2</v>
      </c>
      <c r="N53" s="8">
        <v>1.5843934426229509</v>
      </c>
      <c r="O53" s="8">
        <v>0.46552770177596392</v>
      </c>
      <c r="Q53" s="3" t="s">
        <v>42</v>
      </c>
      <c r="R53" s="8">
        <v>0.68945127408743712</v>
      </c>
      <c r="T53" s="3" t="s">
        <v>42</v>
      </c>
      <c r="U53" s="8">
        <v>0.13130387966882184</v>
      </c>
    </row>
    <row r="54" spans="4:21" x14ac:dyDescent="0.25">
      <c r="D54" s="3" t="s">
        <v>42</v>
      </c>
      <c r="E54" s="8">
        <v>6.3021376433785192E-2</v>
      </c>
      <c r="F54" s="8">
        <v>0.11591695501730104</v>
      </c>
      <c r="G54" s="8">
        <v>-8.9004821753221094E-2</v>
      </c>
      <c r="H54" s="8">
        <v>1.0699016393442622</v>
      </c>
      <c r="I54" s="8">
        <v>0.84662394564696508</v>
      </c>
      <c r="J54" s="3" t="s">
        <v>42</v>
      </c>
      <c r="K54" s="8">
        <v>3.5882128794614505E-2</v>
      </c>
      <c r="L54" s="8">
        <v>1.1086474501108647E-3</v>
      </c>
      <c r="M54" s="8">
        <v>-0.16394631846209648</v>
      </c>
      <c r="N54" s="8">
        <v>-0.19907642342433776</v>
      </c>
      <c r="O54" s="8">
        <v>0.26004028679169899</v>
      </c>
      <c r="Q54" s="3" t="s">
        <v>43</v>
      </c>
      <c r="R54" s="8">
        <v>0.4654966149562782</v>
      </c>
      <c r="T54" s="3" t="s">
        <v>43</v>
      </c>
      <c r="U54" s="8">
        <v>-0.13256059086529667</v>
      </c>
    </row>
    <row r="55" spans="4:21" x14ac:dyDescent="0.25">
      <c r="D55" s="3" t="s">
        <v>43</v>
      </c>
      <c r="E55" s="8">
        <v>4.940041710114703E-2</v>
      </c>
      <c r="F55" s="8">
        <v>0.15496786950074148</v>
      </c>
      <c r="G55" s="8">
        <v>-0.16907754327721128</v>
      </c>
      <c r="H55" s="8">
        <v>0.97481967213114751</v>
      </c>
      <c r="I55" s="8">
        <v>0.54322109721176304</v>
      </c>
      <c r="J55" s="3" t="s">
        <v>43</v>
      </c>
      <c r="K55" s="8">
        <v>-1.281343878364294E-2</v>
      </c>
      <c r="L55" s="8">
        <v>3.4994462901439642E-2</v>
      </c>
      <c r="M55" s="8">
        <v>-8.7895878524945764E-2</v>
      </c>
      <c r="N55" s="8">
        <v>-4.5935500221757589E-2</v>
      </c>
      <c r="O55" s="8">
        <v>-0.16430137232348344</v>
      </c>
      <c r="Q55" s="3" t="s">
        <v>55</v>
      </c>
      <c r="R55" s="8">
        <v>0.47789107654084589</v>
      </c>
      <c r="T55" s="3" t="s">
        <v>55</v>
      </c>
      <c r="U55" s="8">
        <v>8.4575163518459985E-3</v>
      </c>
    </row>
    <row r="56" spans="4:21" x14ac:dyDescent="0.25">
      <c r="D56" s="3" t="s">
        <v>55</v>
      </c>
      <c r="E56" s="8">
        <v>-0.12837069864442122</v>
      </c>
      <c r="F56" s="8">
        <v>0.18111962432031645</v>
      </c>
      <c r="G56" s="8">
        <v>-0.20012568176428747</v>
      </c>
      <c r="H56" s="8">
        <v>1.3573704918032787</v>
      </c>
      <c r="I56" s="8">
        <v>0.53365057369238189</v>
      </c>
      <c r="J56" s="3" t="s">
        <v>55</v>
      </c>
      <c r="K56" s="8">
        <v>-0.16940255868836165</v>
      </c>
      <c r="L56" s="8">
        <v>2.264284185747922E-2</v>
      </c>
      <c r="M56" s="8">
        <v>-3.7365867579908757E-2</v>
      </c>
      <c r="N56" s="8">
        <v>0.1937143046885377</v>
      </c>
      <c r="O56" s="8">
        <v>-6.2016541483737083E-3</v>
      </c>
    </row>
  </sheetData>
  <mergeCells count="1">
    <mergeCell ref="U10:V10"/>
  </mergeCells>
  <pageMargins left="0.25" right="0.25" top="0.75" bottom="0.75" header="0.3" footer="0.3"/>
  <pageSetup paperSize="9" scale="76" orientation="landscape" r:id="rId5"/>
  <drawing r:id="rId6"/>
  <extLst>
    <ext xmlns:x14="http://schemas.microsoft.com/office/spreadsheetml/2009/9/main" uri="{A8765BA9-456A-4dab-B4F3-ACF838C121DE}">
      <x14:slicerList>
        <x14:slicer r:id="rId7"/>
      </x14:slicerList>
    </ext>
    <ext xmlns:x15="http://schemas.microsoft.com/office/spreadsheetml/2010/11/main" uri="{7E03D99C-DC04-49d9-9315-930204A7B6E9}">
      <x15:timelineRefs>
        <x15:timelineRef r:id="rId8"/>
      </x15:timelineRef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D10:V76"/>
  <sheetViews>
    <sheetView showGridLines="0" zoomScale="90" zoomScaleNormal="90" workbookViewId="0">
      <selection activeCell="U11" sqref="U11"/>
    </sheetView>
  </sheetViews>
  <sheetFormatPr defaultRowHeight="15" x14ac:dyDescent="0.25"/>
  <cols>
    <col min="1" max="1" width="25.42578125" customWidth="1"/>
    <col min="3" max="3" width="4.85546875" customWidth="1"/>
    <col min="4" max="14" width="9.5703125" customWidth="1"/>
    <col min="19" max="19" width="10.42578125" bestFit="1" customWidth="1"/>
    <col min="23" max="23" width="5.5703125" customWidth="1"/>
  </cols>
  <sheetData>
    <row r="10" spans="10:22" ht="33" customHeight="1" x14ac:dyDescent="0.45">
      <c r="J10" s="10" t="s">
        <v>47</v>
      </c>
      <c r="R10" s="11" t="s">
        <v>49</v>
      </c>
      <c r="S10" s="12">
        <v>2013</v>
      </c>
      <c r="U10" s="17" t="str">
        <f>SUM!$U$4</f>
        <v>v1.61
2018-01-03</v>
      </c>
      <c r="V10" s="17"/>
    </row>
    <row r="50" spans="4:21" x14ac:dyDescent="0.25">
      <c r="D50" s="2" t="s">
        <v>44</v>
      </c>
      <c r="E50" s="2" t="s">
        <v>45</v>
      </c>
      <c r="J50" s="2" t="s">
        <v>44</v>
      </c>
      <c r="K50" s="2" t="s">
        <v>45</v>
      </c>
      <c r="Q50" s="2" t="s">
        <v>18</v>
      </c>
      <c r="R50" t="s">
        <v>44</v>
      </c>
      <c r="T50" s="2" t="s">
        <v>18</v>
      </c>
      <c r="U50" t="s">
        <v>44</v>
      </c>
    </row>
    <row r="51" spans="4:21" x14ac:dyDescent="0.25">
      <c r="D51" s="2" t="s">
        <v>18</v>
      </c>
      <c r="E51" t="s">
        <v>15</v>
      </c>
      <c r="F51" t="s">
        <v>13</v>
      </c>
      <c r="G51" t="s">
        <v>11</v>
      </c>
      <c r="H51" t="s">
        <v>8</v>
      </c>
      <c r="I51" t="s">
        <v>56</v>
      </c>
      <c r="J51" s="2" t="s">
        <v>18</v>
      </c>
      <c r="K51" t="s">
        <v>15</v>
      </c>
      <c r="L51" t="s">
        <v>13</v>
      </c>
      <c r="M51" t="s">
        <v>11</v>
      </c>
      <c r="N51" t="s">
        <v>8</v>
      </c>
      <c r="O51" t="s">
        <v>56</v>
      </c>
      <c r="Q51" s="3" t="s">
        <v>40</v>
      </c>
      <c r="R51" s="8"/>
      <c r="T51" s="3" t="s">
        <v>40</v>
      </c>
      <c r="U51" s="8"/>
    </row>
    <row r="52" spans="4:21" x14ac:dyDescent="0.25">
      <c r="D52" s="3" t="s">
        <v>40</v>
      </c>
      <c r="E52" s="8"/>
      <c r="F52" s="8"/>
      <c r="G52" s="8"/>
      <c r="H52" s="8"/>
      <c r="I52" s="8"/>
      <c r="J52" s="3" t="s">
        <v>40</v>
      </c>
      <c r="K52" s="8"/>
      <c r="L52" s="8"/>
      <c r="M52" s="8"/>
      <c r="N52" s="8"/>
      <c r="O52" s="8"/>
      <c r="Q52" s="4" t="s">
        <v>21</v>
      </c>
      <c r="R52" s="8"/>
      <c r="T52" s="4" t="s">
        <v>21</v>
      </c>
      <c r="U52" s="8"/>
    </row>
    <row r="53" spans="4:21" x14ac:dyDescent="0.25">
      <c r="D53" s="4" t="s">
        <v>21</v>
      </c>
      <c r="E53" s="8"/>
      <c r="F53" s="8"/>
      <c r="G53" s="8"/>
      <c r="H53" s="8"/>
      <c r="I53" s="8"/>
      <c r="J53" s="4" t="s">
        <v>21</v>
      </c>
      <c r="K53" s="8"/>
      <c r="L53" s="8"/>
      <c r="M53" s="8"/>
      <c r="N53" s="8"/>
      <c r="O53" s="8"/>
      <c r="Q53" s="4" t="s">
        <v>25</v>
      </c>
      <c r="R53" s="8"/>
      <c r="T53" s="4" t="s">
        <v>25</v>
      </c>
      <c r="U53" s="8"/>
    </row>
    <row r="54" spans="4:21" x14ac:dyDescent="0.25">
      <c r="D54" s="4" t="s">
        <v>25</v>
      </c>
      <c r="E54" s="8"/>
      <c r="F54" s="8"/>
      <c r="G54" s="8"/>
      <c r="H54" s="8"/>
      <c r="I54" s="8"/>
      <c r="J54" s="4" t="s">
        <v>25</v>
      </c>
      <c r="K54" s="8"/>
      <c r="L54" s="8"/>
      <c r="M54" s="8"/>
      <c r="N54" s="8"/>
      <c r="O54" s="8"/>
      <c r="Q54" s="4" t="s">
        <v>29</v>
      </c>
      <c r="R54" s="8"/>
      <c r="T54" s="4" t="s">
        <v>29</v>
      </c>
      <c r="U54" s="8"/>
    </row>
    <row r="55" spans="4:21" x14ac:dyDescent="0.25">
      <c r="D55" s="4" t="s">
        <v>29</v>
      </c>
      <c r="E55" s="8"/>
      <c r="F55" s="8"/>
      <c r="G55" s="8"/>
      <c r="H55" s="8"/>
      <c r="I55" s="8"/>
      <c r="J55" s="4" t="s">
        <v>29</v>
      </c>
      <c r="K55" s="8"/>
      <c r="L55" s="8"/>
      <c r="M55" s="8"/>
      <c r="N55" s="8"/>
      <c r="O55" s="8"/>
      <c r="Q55" s="4" t="s">
        <v>33</v>
      </c>
      <c r="R55" s="8"/>
      <c r="T55" s="4" t="s">
        <v>33</v>
      </c>
      <c r="U55" s="8"/>
    </row>
    <row r="56" spans="4:21" x14ac:dyDescent="0.25">
      <c r="D56" s="4" t="s">
        <v>33</v>
      </c>
      <c r="E56" s="8"/>
      <c r="F56" s="8"/>
      <c r="G56" s="8"/>
      <c r="H56" s="8"/>
      <c r="I56" s="8"/>
      <c r="J56" s="4" t="s">
        <v>33</v>
      </c>
      <c r="K56" s="8"/>
      <c r="L56" s="8"/>
      <c r="M56" s="8"/>
      <c r="N56" s="8"/>
      <c r="O56" s="8"/>
      <c r="Q56" s="3" t="s">
        <v>41</v>
      </c>
      <c r="R56" s="8"/>
      <c r="T56" s="3" t="s">
        <v>41</v>
      </c>
      <c r="U56" s="8"/>
    </row>
    <row r="57" spans="4:21" x14ac:dyDescent="0.25">
      <c r="D57" s="3" t="s">
        <v>41</v>
      </c>
      <c r="E57" s="8"/>
      <c r="F57" s="8"/>
      <c r="G57" s="8"/>
      <c r="H57" s="8"/>
      <c r="I57" s="8"/>
      <c r="J57" s="3" t="s">
        <v>41</v>
      </c>
      <c r="K57" s="8"/>
      <c r="L57" s="8"/>
      <c r="M57" s="8"/>
      <c r="N57" s="8"/>
      <c r="O57" s="8"/>
      <c r="Q57" s="4" t="s">
        <v>21</v>
      </c>
      <c r="R57" s="8">
        <v>0.40664058280625526</v>
      </c>
      <c r="T57" s="4" t="s">
        <v>21</v>
      </c>
      <c r="U57" s="8">
        <v>0.40664058280625526</v>
      </c>
    </row>
    <row r="58" spans="4:21" x14ac:dyDescent="0.25">
      <c r="D58" s="4" t="s">
        <v>21</v>
      </c>
      <c r="E58" s="8">
        <v>6.0801473975126669E-2</v>
      </c>
      <c r="F58" s="8">
        <v>0.27603640040444893</v>
      </c>
      <c r="G58" s="8">
        <v>9.6669613910993227E-2</v>
      </c>
      <c r="H58" s="8">
        <v>-0.13823351482153659</v>
      </c>
      <c r="I58" s="8">
        <v>0.52475383667082864</v>
      </c>
      <c r="J58" s="4" t="s">
        <v>21</v>
      </c>
      <c r="K58" s="8">
        <v>6.0801473975126669E-2</v>
      </c>
      <c r="L58" s="8">
        <v>0.27603640040444893</v>
      </c>
      <c r="M58" s="8">
        <v>9.6669613910993227E-2</v>
      </c>
      <c r="N58" s="8">
        <v>-0.13823351482153659</v>
      </c>
      <c r="O58" s="8">
        <v>0.52475383667082864</v>
      </c>
      <c r="Q58" s="4" t="s">
        <v>25</v>
      </c>
      <c r="R58" s="8">
        <v>0.97219691621293136</v>
      </c>
      <c r="T58" s="4" t="s">
        <v>25</v>
      </c>
      <c r="U58" s="8">
        <v>0.97219691621293136</v>
      </c>
    </row>
    <row r="59" spans="4:21" x14ac:dyDescent="0.25">
      <c r="D59" s="4" t="s">
        <v>25</v>
      </c>
      <c r="E59" s="8">
        <v>-9.3826488985586071E-2</v>
      </c>
      <c r="F59" s="8">
        <v>0.12335329341317365</v>
      </c>
      <c r="G59" s="8">
        <v>0.19220945083014049</v>
      </c>
      <c r="H59" s="8">
        <v>3.4289649744195199</v>
      </c>
      <c r="I59" s="8">
        <v>1.0119767893910816</v>
      </c>
      <c r="J59" s="4" t="s">
        <v>25</v>
      </c>
      <c r="K59" s="8">
        <v>-9.3826488985586071E-2</v>
      </c>
      <c r="L59" s="8">
        <v>0.12335329341317365</v>
      </c>
      <c r="M59" s="8">
        <v>0.19220945083014049</v>
      </c>
      <c r="N59" s="8">
        <v>3.4289649744195199</v>
      </c>
      <c r="O59" s="8">
        <v>1.0119767893910816</v>
      </c>
      <c r="Q59" s="4" t="s">
        <v>29</v>
      </c>
      <c r="R59" s="8">
        <v>1.0322324638947931</v>
      </c>
      <c r="T59" s="4" t="s">
        <v>29</v>
      </c>
      <c r="U59" s="8">
        <v>1.0322324638947931</v>
      </c>
    </row>
    <row r="60" spans="4:21" x14ac:dyDescent="0.25">
      <c r="D60" s="4" t="s">
        <v>29</v>
      </c>
      <c r="E60" s="8">
        <v>-4.3371270378345123E-2</v>
      </c>
      <c r="F60" s="8">
        <v>0.12041284403669725</v>
      </c>
      <c r="G60" s="8">
        <v>0.12256880733944954</v>
      </c>
      <c r="H60" s="8">
        <v>5.9626572327044025</v>
      </c>
      <c r="I60" s="8">
        <v>0.49495699765441764</v>
      </c>
      <c r="J60" s="4" t="s">
        <v>29</v>
      </c>
      <c r="K60" s="8">
        <v>-4.3371270378345123E-2</v>
      </c>
      <c r="L60" s="8">
        <v>0.12041284403669725</v>
      </c>
      <c r="M60" s="8">
        <v>0.12256880733944954</v>
      </c>
      <c r="N60" s="8">
        <v>5.9626572327044025</v>
      </c>
      <c r="O60" s="8">
        <v>0.49495699765441764</v>
      </c>
      <c r="Q60" s="4" t="s">
        <v>33</v>
      </c>
      <c r="R60" s="8">
        <v>4.6395968434576398E-2</v>
      </c>
      <c r="T60" s="4" t="s">
        <v>33</v>
      </c>
      <c r="U60" s="8">
        <v>4.6395968434576398E-2</v>
      </c>
    </row>
    <row r="61" spans="4:21" x14ac:dyDescent="0.25">
      <c r="D61" s="4" t="s">
        <v>33</v>
      </c>
      <c r="E61" s="8">
        <v>0.15316642120765833</v>
      </c>
      <c r="F61" s="8">
        <v>-1.2592592592592593E-2</v>
      </c>
      <c r="G61" s="8">
        <v>-3.8224051749485448E-2</v>
      </c>
      <c r="H61" s="8">
        <v>0.10745006560723137</v>
      </c>
      <c r="I61" s="8">
        <v>3.1256362315294425E-2</v>
      </c>
      <c r="J61" s="4" t="s">
        <v>33</v>
      </c>
      <c r="K61" s="8">
        <v>0.15316642120765833</v>
      </c>
      <c r="L61" s="8">
        <v>-1.2592592592592593E-2</v>
      </c>
      <c r="M61" s="8">
        <v>-3.8224051749485448E-2</v>
      </c>
      <c r="N61" s="8">
        <v>0.10745006560723137</v>
      </c>
      <c r="O61" s="8">
        <v>3.1256362315294425E-2</v>
      </c>
      <c r="Q61" s="3" t="s">
        <v>42</v>
      </c>
      <c r="R61" s="8"/>
      <c r="T61" s="3" t="s">
        <v>42</v>
      </c>
      <c r="U61" s="8"/>
    </row>
    <row r="62" spans="4:21" x14ac:dyDescent="0.25">
      <c r="D62" s="3" t="s">
        <v>42</v>
      </c>
      <c r="E62" s="8"/>
      <c r="F62" s="8"/>
      <c r="G62" s="8"/>
      <c r="H62" s="8"/>
      <c r="I62" s="8"/>
      <c r="J62" s="3" t="s">
        <v>42</v>
      </c>
      <c r="K62" s="8"/>
      <c r="L62" s="8"/>
      <c r="M62" s="8"/>
      <c r="N62" s="8"/>
      <c r="O62" s="8"/>
      <c r="Q62" s="4" t="s">
        <v>21</v>
      </c>
      <c r="R62" s="8">
        <v>0.40309605821661637</v>
      </c>
      <c r="T62" s="4" t="s">
        <v>21</v>
      </c>
      <c r="U62" s="8">
        <v>-2.5198509363120835E-3</v>
      </c>
    </row>
    <row r="63" spans="4:21" x14ac:dyDescent="0.25">
      <c r="D63" s="4" t="s">
        <v>21</v>
      </c>
      <c r="E63" s="8">
        <v>4.2376784891754948E-2</v>
      </c>
      <c r="F63" s="8">
        <v>0.21132457027300303</v>
      </c>
      <c r="G63" s="8">
        <v>-3.8608900677866195E-2</v>
      </c>
      <c r="H63" s="8">
        <v>3.9927404718693285E-2</v>
      </c>
      <c r="I63" s="8">
        <v>0.52045486873923308</v>
      </c>
      <c r="J63" s="4" t="s">
        <v>21</v>
      </c>
      <c r="K63" s="8">
        <v>-1.7368649587494574E-2</v>
      </c>
      <c r="L63" s="8">
        <v>-5.0713153724247229E-2</v>
      </c>
      <c r="M63" s="8">
        <v>-0.12335393711367912</v>
      </c>
      <c r="N63" s="8">
        <v>0.20673920673920673</v>
      </c>
      <c r="O63" s="8">
        <v>-2.8194504766631706E-3</v>
      </c>
      <c r="Q63" s="4" t="s">
        <v>25</v>
      </c>
      <c r="R63" s="8">
        <v>1.0228624481387991</v>
      </c>
      <c r="T63" s="4" t="s">
        <v>25</v>
      </c>
      <c r="U63" s="8">
        <v>2.5689895116131289E-2</v>
      </c>
    </row>
    <row r="64" spans="4:21" x14ac:dyDescent="0.25">
      <c r="D64" s="4" t="s">
        <v>25</v>
      </c>
      <c r="E64" s="8">
        <v>2.5836279575741094E-2</v>
      </c>
      <c r="F64" s="8">
        <v>0.11976047904191617</v>
      </c>
      <c r="G64" s="8">
        <v>-0.11909323116219668</v>
      </c>
      <c r="H64" s="8">
        <v>2.4183392365210548</v>
      </c>
      <c r="I64" s="8">
        <v>1.2364832759787474</v>
      </c>
      <c r="J64" s="4" t="s">
        <v>25</v>
      </c>
      <c r="K64" s="8">
        <v>0.13205282112845138</v>
      </c>
      <c r="L64" s="8">
        <v>-3.1982942430703624E-3</v>
      </c>
      <c r="M64" s="8">
        <v>-0.26111408677021958</v>
      </c>
      <c r="N64" s="8">
        <v>-0.22818553403234407</v>
      </c>
      <c r="O64" s="8">
        <v>0.1115850281034366</v>
      </c>
      <c r="Q64" s="4" t="s">
        <v>29</v>
      </c>
      <c r="R64" s="8">
        <v>1.3063360416376961</v>
      </c>
      <c r="T64" s="4" t="s">
        <v>29</v>
      </c>
      <c r="U64" s="8">
        <v>0.13487806272791295</v>
      </c>
    </row>
    <row r="65" spans="4:21" x14ac:dyDescent="0.25">
      <c r="D65" s="4" t="s">
        <v>29</v>
      </c>
      <c r="E65" s="8">
        <v>7.8129806213472777E-2</v>
      </c>
      <c r="F65" s="8">
        <v>0.14105504587155962</v>
      </c>
      <c r="G65" s="8">
        <v>-4.1834862385321102E-2</v>
      </c>
      <c r="H65" s="8">
        <v>5.1375786163522017</v>
      </c>
      <c r="I65" s="8">
        <v>1.2073103987490228</v>
      </c>
      <c r="J65" s="4" t="s">
        <v>29</v>
      </c>
      <c r="K65" s="8">
        <v>0.12700964630225081</v>
      </c>
      <c r="L65" s="8">
        <v>1.8423746161719549E-2</v>
      </c>
      <c r="M65" s="8">
        <v>-0.14645308924485126</v>
      </c>
      <c r="N65" s="8">
        <v>-0.1185005363292497</v>
      </c>
      <c r="O65" s="8">
        <v>0.47650427551580765</v>
      </c>
      <c r="Q65" s="4" t="s">
        <v>33</v>
      </c>
      <c r="R65" s="8">
        <v>0.51273523356748452</v>
      </c>
      <c r="T65" s="4" t="s">
        <v>33</v>
      </c>
      <c r="U65" s="8">
        <v>0.44566232974937631</v>
      </c>
    </row>
    <row r="66" spans="4:21" x14ac:dyDescent="0.25">
      <c r="D66" s="4" t="s">
        <v>33</v>
      </c>
      <c r="E66" s="8">
        <v>0.10652920962199312</v>
      </c>
      <c r="F66" s="8">
        <v>2.7407407407407408E-2</v>
      </c>
      <c r="G66" s="8">
        <v>-0.14936783299029696</v>
      </c>
      <c r="H66" s="8">
        <v>-0.44190115177139527</v>
      </c>
      <c r="I66" s="8">
        <v>0.85858802829397507</v>
      </c>
      <c r="J66" s="4" t="s">
        <v>33</v>
      </c>
      <c r="K66" s="8">
        <v>-4.0442741592166882E-2</v>
      </c>
      <c r="L66" s="8">
        <v>4.0510127531882968E-2</v>
      </c>
      <c r="M66" s="8">
        <v>-0.11556099052277591</v>
      </c>
      <c r="N66" s="8">
        <v>-0.49605055292259082</v>
      </c>
      <c r="O66" s="8">
        <v>0.8022560599007813</v>
      </c>
      <c r="Q66" s="3" t="s">
        <v>43</v>
      </c>
      <c r="R66" s="8"/>
      <c r="T66" s="3" t="s">
        <v>43</v>
      </c>
      <c r="U66" s="8"/>
    </row>
    <row r="67" spans="4:21" x14ac:dyDescent="0.25">
      <c r="D67" s="3" t="s">
        <v>43</v>
      </c>
      <c r="E67" s="8"/>
      <c r="F67" s="8"/>
      <c r="G67" s="8"/>
      <c r="H67" s="8"/>
      <c r="I67" s="8"/>
      <c r="J67" s="3" t="s">
        <v>43</v>
      </c>
      <c r="K67" s="8"/>
      <c r="L67" s="8"/>
      <c r="M67" s="8"/>
      <c r="N67" s="8"/>
      <c r="O67" s="8"/>
      <c r="Q67" s="4" t="s">
        <v>21</v>
      </c>
      <c r="R67" s="8">
        <v>0.38293867492388872</v>
      </c>
      <c r="T67" s="4" t="s">
        <v>21</v>
      </c>
      <c r="U67" s="8">
        <v>-1.4366360146680456E-2</v>
      </c>
    </row>
    <row r="68" spans="4:21" x14ac:dyDescent="0.25">
      <c r="D68" s="4" t="s">
        <v>21</v>
      </c>
      <c r="E68" s="8">
        <v>0.19484108705665593</v>
      </c>
      <c r="F68" s="8">
        <v>0.29524772497472196</v>
      </c>
      <c r="G68" s="8">
        <v>-0.11464780430297672</v>
      </c>
      <c r="H68" s="8">
        <v>-0.14337568058076225</v>
      </c>
      <c r="I68" s="8">
        <v>0.49704445954702786</v>
      </c>
      <c r="J68" s="4" t="s">
        <v>21</v>
      </c>
      <c r="K68" s="8">
        <v>0.14626601855943439</v>
      </c>
      <c r="L68" s="8">
        <v>6.9282136894824708E-2</v>
      </c>
      <c r="M68" s="8">
        <v>-7.9092581238503989E-2</v>
      </c>
      <c r="N68" s="8">
        <v>-0.17626527050610821</v>
      </c>
      <c r="O68" s="8">
        <v>-1.539697736087174E-2</v>
      </c>
      <c r="Q68" s="4" t="s">
        <v>25</v>
      </c>
      <c r="R68" s="8">
        <v>0.60542032153138403</v>
      </c>
      <c r="T68" s="4" t="s">
        <v>25</v>
      </c>
      <c r="U68" s="8">
        <v>-0.20636209199073147</v>
      </c>
    </row>
    <row r="69" spans="4:21" x14ac:dyDescent="0.25">
      <c r="D69" s="4" t="s">
        <v>25</v>
      </c>
      <c r="E69" s="8">
        <v>3.2635300516725592E-3</v>
      </c>
      <c r="F69" s="8">
        <v>0.15568862275449102</v>
      </c>
      <c r="G69" s="8">
        <v>-0.18358876117496808</v>
      </c>
      <c r="H69" s="8">
        <v>3.4439197166469895</v>
      </c>
      <c r="I69" s="8">
        <v>0.50214395761040176</v>
      </c>
      <c r="J69" s="4" t="s">
        <v>25</v>
      </c>
      <c r="K69" s="8">
        <v>-2.2004241781548251E-2</v>
      </c>
      <c r="L69" s="8">
        <v>3.2085561497326207E-2</v>
      </c>
      <c r="M69" s="8">
        <v>-7.3214932946719824E-2</v>
      </c>
      <c r="N69" s="8">
        <v>0.30002302555836979</v>
      </c>
      <c r="O69" s="8">
        <v>-0.32834554421024159</v>
      </c>
      <c r="Q69" s="4" t="s">
        <v>29</v>
      </c>
      <c r="R69" s="8">
        <v>0.6373885059297959</v>
      </c>
      <c r="T69" s="4" t="s">
        <v>29</v>
      </c>
      <c r="U69" s="8">
        <v>-0.29004773095983449</v>
      </c>
    </row>
    <row r="70" spans="4:21" x14ac:dyDescent="0.25">
      <c r="D70" s="4" t="s">
        <v>29</v>
      </c>
      <c r="E70" s="8">
        <v>-8.7357736081205783E-2</v>
      </c>
      <c r="F70" s="8">
        <v>0.19380733944954129</v>
      </c>
      <c r="G70" s="8">
        <v>-0.15486238532110091</v>
      </c>
      <c r="H70" s="8">
        <v>4.0597484276729556</v>
      </c>
      <c r="I70" s="8">
        <v>0.28325700882385818</v>
      </c>
      <c r="J70" s="4" t="s">
        <v>29</v>
      </c>
      <c r="K70" s="8">
        <v>-0.15349500713266762</v>
      </c>
      <c r="L70" s="8">
        <v>4.6231155778894473E-2</v>
      </c>
      <c r="M70" s="8">
        <v>-0.11796246648793565</v>
      </c>
      <c r="N70" s="8">
        <v>-0.17561163058793391</v>
      </c>
      <c r="O70" s="8">
        <v>-0.41863318835849511</v>
      </c>
      <c r="Q70" s="4" t="s">
        <v>33</v>
      </c>
      <c r="R70" s="8">
        <v>0.38863850578391251</v>
      </c>
      <c r="T70" s="4" t="s">
        <v>33</v>
      </c>
      <c r="U70" s="8">
        <v>-8.2034664777995966E-2</v>
      </c>
    </row>
    <row r="71" spans="4:21" x14ac:dyDescent="0.25">
      <c r="D71" s="4" t="s">
        <v>33</v>
      </c>
      <c r="E71" s="8">
        <v>4.5164457535591555E-2</v>
      </c>
      <c r="F71" s="8">
        <v>2.6666666666666668E-2</v>
      </c>
      <c r="G71" s="8">
        <v>-0.22140546897971186</v>
      </c>
      <c r="H71" s="8">
        <v>-0.54512319580113722</v>
      </c>
      <c r="I71" s="8">
        <v>0.71138203030003078</v>
      </c>
      <c r="J71" s="4" t="s">
        <v>33</v>
      </c>
      <c r="K71" s="8">
        <v>-5.5456965394853591E-2</v>
      </c>
      <c r="L71" s="8">
        <v>-7.2098053352559477E-4</v>
      </c>
      <c r="M71" s="8">
        <v>-8.4687175941928788E-2</v>
      </c>
      <c r="N71" s="8">
        <v>-0.18495297805642633</v>
      </c>
      <c r="O71" s="8">
        <v>-7.9203134719998652E-2</v>
      </c>
      <c r="Q71" s="3" t="s">
        <v>55</v>
      </c>
      <c r="R71" s="8"/>
      <c r="T71" s="3" t="s">
        <v>55</v>
      </c>
      <c r="U71" s="8"/>
    </row>
    <row r="72" spans="4:21" x14ac:dyDescent="0.25">
      <c r="D72" s="3" t="s">
        <v>55</v>
      </c>
      <c r="E72" s="8"/>
      <c r="F72" s="8"/>
      <c r="G72" s="8"/>
      <c r="H72" s="8"/>
      <c r="I72" s="8"/>
      <c r="J72" s="3" t="s">
        <v>55</v>
      </c>
      <c r="K72" s="8"/>
      <c r="L72" s="8"/>
      <c r="M72" s="8"/>
      <c r="N72" s="8"/>
      <c r="O72" s="8"/>
      <c r="Q72" s="4" t="s">
        <v>21</v>
      </c>
      <c r="R72" s="8">
        <v>0.3269237847201385</v>
      </c>
      <c r="T72" s="4" t="s">
        <v>21</v>
      </c>
      <c r="U72" s="8">
        <v>-4.0504247382359901E-2</v>
      </c>
    </row>
    <row r="73" spans="4:21" x14ac:dyDescent="0.25">
      <c r="D73" s="4" t="s">
        <v>21</v>
      </c>
      <c r="E73" s="8">
        <v>-0.26992169507139568</v>
      </c>
      <c r="F73" s="8">
        <v>0.34175935288169867</v>
      </c>
      <c r="G73" s="8">
        <v>-5.9239610963748898E-2</v>
      </c>
      <c r="H73" s="8">
        <v>-0.17392619479733817</v>
      </c>
      <c r="I73" s="8">
        <v>0.47293309731156447</v>
      </c>
      <c r="J73" s="4" t="s">
        <v>21</v>
      </c>
      <c r="K73" s="8">
        <v>-0.38897455666923669</v>
      </c>
      <c r="L73" s="8">
        <v>3.5909445745511318E-2</v>
      </c>
      <c r="M73" s="8">
        <v>6.2583222370173108E-2</v>
      </c>
      <c r="N73" s="8">
        <v>-3.5663841807909602E-2</v>
      </c>
      <c r="O73" s="8">
        <v>-1.6105976066174369E-2</v>
      </c>
      <c r="Q73" s="4" t="s">
        <v>25</v>
      </c>
      <c r="R73" s="8">
        <v>0.71050699058358546</v>
      </c>
      <c r="T73" s="4" t="s">
        <v>25</v>
      </c>
      <c r="U73" s="8">
        <v>6.5457418000017017E-2</v>
      </c>
    </row>
    <row r="74" spans="4:21" x14ac:dyDescent="0.25">
      <c r="D74" s="4" t="s">
        <v>25</v>
      </c>
      <c r="E74" s="8">
        <v>-4.4057655697579551E-2</v>
      </c>
      <c r="F74" s="8">
        <v>0.14011976047904193</v>
      </c>
      <c r="G74" s="8">
        <v>-0.35025542784163471</v>
      </c>
      <c r="H74" s="8">
        <v>3.7611176702085793</v>
      </c>
      <c r="I74" s="8">
        <v>0.65394498759317132</v>
      </c>
      <c r="J74" s="4" t="s">
        <v>25</v>
      </c>
      <c r="K74" s="8">
        <v>-4.7167253998373543E-2</v>
      </c>
      <c r="L74" s="8">
        <v>-1.3471502590673576E-2</v>
      </c>
      <c r="M74" s="8">
        <v>-0.20414548298787641</v>
      </c>
      <c r="N74" s="8">
        <v>7.1377966702089971E-2</v>
      </c>
      <c r="O74" s="8">
        <v>0.10105624644941051</v>
      </c>
      <c r="Q74" s="4" t="s">
        <v>29</v>
      </c>
      <c r="R74" s="8">
        <v>0.778912970062973</v>
      </c>
      <c r="T74" s="4" t="s">
        <v>29</v>
      </c>
      <c r="U74" s="8">
        <v>8.6433038720283406E-2</v>
      </c>
    </row>
    <row r="75" spans="4:21" x14ac:dyDescent="0.25">
      <c r="D75" s="4" t="s">
        <v>29</v>
      </c>
      <c r="E75" s="8">
        <v>-5.3060596739464783E-2</v>
      </c>
      <c r="F75" s="8">
        <v>0.26143348623853213</v>
      </c>
      <c r="G75" s="8">
        <v>-0.18126238532110095</v>
      </c>
      <c r="H75" s="8">
        <v>5.6648309748427677</v>
      </c>
      <c r="I75" s="8">
        <v>0.15925946610074843</v>
      </c>
      <c r="J75" s="4" t="s">
        <v>29</v>
      </c>
      <c r="K75" s="8">
        <v>3.7580047185709474E-2</v>
      </c>
      <c r="L75" s="8">
        <v>5.6647454370797337E-2</v>
      </c>
      <c r="M75" s="8">
        <v>-3.1237516283109012E-2</v>
      </c>
      <c r="N75" s="8">
        <v>0.31722576134244884</v>
      </c>
      <c r="O75" s="8">
        <v>-9.662720863434604E-2</v>
      </c>
      <c r="Q75" s="4" t="s">
        <v>33</v>
      </c>
      <c r="R75" s="8">
        <v>0.3580371721644276</v>
      </c>
      <c r="T75" s="4" t="s">
        <v>33</v>
      </c>
      <c r="U75" s="8">
        <v>-2.2036932932527252E-2</v>
      </c>
    </row>
    <row r="76" spans="4:21" x14ac:dyDescent="0.25">
      <c r="D76" s="4" t="s">
        <v>33</v>
      </c>
      <c r="E76" s="8">
        <v>-0.11370152184585169</v>
      </c>
      <c r="F76" s="8">
        <v>3.6918518518518628E-2</v>
      </c>
      <c r="G76" s="8">
        <v>-0.21753895912966786</v>
      </c>
      <c r="H76" s="8">
        <v>-0.39268552267094331</v>
      </c>
      <c r="I76" s="8">
        <v>0.65259843961007091</v>
      </c>
      <c r="J76" s="4" t="s">
        <v>33</v>
      </c>
      <c r="K76" s="8">
        <v>-0.1520009394081728</v>
      </c>
      <c r="L76" s="8">
        <v>9.9855699855700905E-3</v>
      </c>
      <c r="M76" s="8">
        <v>4.9660120845920076E-3</v>
      </c>
      <c r="N76" s="8">
        <v>0.33511858974358966</v>
      </c>
      <c r="O76" s="8">
        <v>-3.4348608112739279E-2</v>
      </c>
    </row>
  </sheetData>
  <mergeCells count="1">
    <mergeCell ref="U10:V10"/>
  </mergeCells>
  <dataValidations count="1">
    <dataValidation type="list" allowBlank="1" showInputMessage="1" showErrorMessage="1" sqref="S10">
      <formula1>"2009,2010,2011,2012,2013,2014,2015,2016"</formula1>
    </dataValidation>
  </dataValidations>
  <pageMargins left="0.25" right="0.25" top="0.75" bottom="0.75" header="0.3" footer="0.3"/>
  <pageSetup paperSize="9" scale="74" orientation="landscape" r:id="rId5"/>
  <drawing r:id="rId6"/>
  <extLst>
    <ext xmlns:x14="http://schemas.microsoft.com/office/spreadsheetml/2009/9/main" uri="{A8765BA9-456A-4dab-B4F3-ACF838C121DE}">
      <x14:slicerList>
        <x14:slicer r:id="rId7"/>
      </x14:slicerList>
    </ext>
    <ext xmlns:x15="http://schemas.microsoft.com/office/spreadsheetml/2010/11/main" uri="{7E03D99C-DC04-49d9-9315-930204A7B6E9}">
      <x15:timelineRefs>
        <x15:timelineRef r:id="rId8"/>
      </x15:timelineRef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C7:G53"/>
  <sheetViews>
    <sheetView workbookViewId="0">
      <selection activeCell="K49" sqref="K49"/>
    </sheetView>
  </sheetViews>
  <sheetFormatPr defaultRowHeight="15" x14ac:dyDescent="0.25"/>
  <cols>
    <col min="1" max="1" width="11.5703125" customWidth="1"/>
    <col min="2" max="2" width="2.85546875" customWidth="1"/>
    <col min="3" max="3" width="13.140625" bestFit="1" customWidth="1"/>
    <col min="4" max="4" width="18.28515625" customWidth="1"/>
    <col min="5" max="6" width="9.28515625" customWidth="1"/>
  </cols>
  <sheetData>
    <row r="7" spans="3:7" x14ac:dyDescent="0.25">
      <c r="C7" s="2" t="s">
        <v>18</v>
      </c>
      <c r="D7" t="s">
        <v>44</v>
      </c>
      <c r="E7" t="s">
        <v>50</v>
      </c>
      <c r="F7" t="s">
        <v>51</v>
      </c>
    </row>
    <row r="8" spans="3:7" x14ac:dyDescent="0.25">
      <c r="C8" s="3" t="s">
        <v>20</v>
      </c>
      <c r="D8" s="6">
        <v>144052.82</v>
      </c>
      <c r="E8" s="6"/>
      <c r="F8" s="6"/>
    </row>
    <row r="9" spans="3:7" x14ac:dyDescent="0.25">
      <c r="C9" s="4" t="s">
        <v>21</v>
      </c>
      <c r="D9" s="6">
        <v>49931.75</v>
      </c>
      <c r="E9" s="6"/>
      <c r="F9" s="6"/>
      <c r="G9" s="8">
        <f>D9/D8</f>
        <v>0.34662112133590994</v>
      </c>
    </row>
    <row r="10" spans="3:7" x14ac:dyDescent="0.25">
      <c r="C10" s="4" t="s">
        <v>25</v>
      </c>
      <c r="D10" s="6">
        <v>37407.51</v>
      </c>
      <c r="E10" s="6"/>
      <c r="F10" s="6"/>
      <c r="G10" s="8">
        <f>D10/D8</f>
        <v>0.25967912325492831</v>
      </c>
    </row>
    <row r="11" spans="3:7" x14ac:dyDescent="0.25">
      <c r="C11" s="4" t="s">
        <v>29</v>
      </c>
      <c r="D11" s="6">
        <v>13117.480000000001</v>
      </c>
      <c r="E11" s="6"/>
      <c r="F11" s="6"/>
      <c r="G11" s="8">
        <f>D11/D8</f>
        <v>9.106020972029566E-2</v>
      </c>
    </row>
    <row r="12" spans="3:7" x14ac:dyDescent="0.25">
      <c r="C12" s="4" t="s">
        <v>33</v>
      </c>
      <c r="D12" s="6">
        <v>43596.08</v>
      </c>
      <c r="E12" s="6"/>
      <c r="F12" s="6"/>
      <c r="G12" s="8">
        <f>D12/D8</f>
        <v>0.30263954568886609</v>
      </c>
    </row>
    <row r="13" spans="3:7" x14ac:dyDescent="0.25">
      <c r="C13" s="3" t="s">
        <v>37</v>
      </c>
      <c r="D13" s="6">
        <v>149215.01999999999</v>
      </c>
      <c r="E13" s="6"/>
      <c r="F13" s="6"/>
    </row>
    <row r="14" spans="3:7" x14ac:dyDescent="0.25">
      <c r="C14" s="4" t="s">
        <v>21</v>
      </c>
      <c r="D14" s="6">
        <v>47080.38</v>
      </c>
      <c r="E14" s="6"/>
      <c r="F14" s="6"/>
      <c r="G14" s="8">
        <f>D14/D13</f>
        <v>0.31552038125920567</v>
      </c>
    </row>
    <row r="15" spans="3:7" x14ac:dyDescent="0.25">
      <c r="C15" s="4" t="s">
        <v>25</v>
      </c>
      <c r="D15" s="6">
        <v>33917.119999999995</v>
      </c>
      <c r="E15" s="6"/>
      <c r="F15" s="6"/>
      <c r="G15" s="8">
        <f>D15/D13</f>
        <v>0.22730365884077888</v>
      </c>
    </row>
    <row r="16" spans="3:7" x14ac:dyDescent="0.25">
      <c r="C16" s="4" t="s">
        <v>29</v>
      </c>
      <c r="D16" s="6">
        <v>20140.68</v>
      </c>
      <c r="E16" s="6"/>
      <c r="F16" s="6"/>
      <c r="G16" s="8">
        <f>D16/D13</f>
        <v>0.13497756459101773</v>
      </c>
    </row>
    <row r="17" spans="3:7" x14ac:dyDescent="0.25">
      <c r="C17" s="4" t="s">
        <v>33</v>
      </c>
      <c r="D17" s="6">
        <v>48076.840000000004</v>
      </c>
      <c r="E17" s="6"/>
      <c r="F17" s="6"/>
      <c r="G17" s="8">
        <f>D17/D13</f>
        <v>0.32219839530899774</v>
      </c>
    </row>
    <row r="18" spans="3:7" x14ac:dyDescent="0.25">
      <c r="C18" s="3" t="s">
        <v>38</v>
      </c>
      <c r="D18" s="6">
        <v>126858.22</v>
      </c>
      <c r="E18" s="6"/>
      <c r="F18" s="6"/>
    </row>
    <row r="19" spans="3:7" x14ac:dyDescent="0.25">
      <c r="C19" s="4" t="s">
        <v>21</v>
      </c>
      <c r="D19" s="6">
        <v>43410.52</v>
      </c>
      <c r="E19" s="6"/>
      <c r="F19" s="6"/>
      <c r="G19" s="8">
        <f>D19/D18</f>
        <v>0.3421971394522168</v>
      </c>
    </row>
    <row r="20" spans="3:7" x14ac:dyDescent="0.25">
      <c r="C20" s="4" t="s">
        <v>25</v>
      </c>
      <c r="D20" s="6">
        <v>23482.06</v>
      </c>
      <c r="E20" s="6"/>
      <c r="F20" s="6"/>
      <c r="G20" s="8">
        <f>D20/D18</f>
        <v>0.18510475710600385</v>
      </c>
    </row>
    <row r="21" spans="3:7" x14ac:dyDescent="0.25">
      <c r="C21" s="4" t="s">
        <v>29</v>
      </c>
      <c r="D21" s="6">
        <v>20246.920000000002</v>
      </c>
      <c r="E21" s="6"/>
      <c r="F21" s="6"/>
      <c r="G21" s="8">
        <f>D21/D18</f>
        <v>0.15960274391363841</v>
      </c>
    </row>
    <row r="22" spans="3:7" x14ac:dyDescent="0.25">
      <c r="C22" s="4" t="s">
        <v>33</v>
      </c>
      <c r="D22" s="6">
        <v>39718.720000000001</v>
      </c>
      <c r="E22" s="6"/>
      <c r="F22" s="6"/>
      <c r="G22" s="8">
        <f>D22/D18</f>
        <v>0.31309535952814094</v>
      </c>
    </row>
    <row r="23" spans="3:7" x14ac:dyDescent="0.25">
      <c r="C23" s="3" t="s">
        <v>39</v>
      </c>
      <c r="D23" s="6">
        <v>120352.64000000001</v>
      </c>
      <c r="E23" s="6">
        <v>18151.440000000002</v>
      </c>
      <c r="F23" s="6">
        <v>58711.199999999997</v>
      </c>
    </row>
    <row r="24" spans="3:7" x14ac:dyDescent="0.25">
      <c r="C24" s="4" t="s">
        <v>21</v>
      </c>
      <c r="D24" s="6">
        <v>30124.199999999997</v>
      </c>
      <c r="E24" s="6">
        <v>7798.8600000000006</v>
      </c>
      <c r="F24" s="6">
        <v>9713.34</v>
      </c>
      <c r="G24" s="8">
        <f>D24/D23</f>
        <v>0.25029945333978543</v>
      </c>
    </row>
    <row r="25" spans="3:7" x14ac:dyDescent="0.25">
      <c r="C25" s="4" t="s">
        <v>25</v>
      </c>
      <c r="D25" s="6">
        <v>39643.280000000006</v>
      </c>
      <c r="E25" s="6"/>
      <c r="F25" s="6">
        <v>29903.279999999999</v>
      </c>
      <c r="G25" s="8">
        <f>D25/D23</f>
        <v>0.32939269134436938</v>
      </c>
    </row>
    <row r="26" spans="3:7" x14ac:dyDescent="0.25">
      <c r="C26" s="4" t="s">
        <v>29</v>
      </c>
      <c r="D26" s="6">
        <v>12779.779999999999</v>
      </c>
      <c r="E26" s="6"/>
      <c r="F26" s="6">
        <v>3288.78</v>
      </c>
      <c r="G26" s="8">
        <f>D26/D23</f>
        <v>0.10618612105226771</v>
      </c>
    </row>
    <row r="27" spans="3:7" x14ac:dyDescent="0.25">
      <c r="C27" s="4" t="s">
        <v>33</v>
      </c>
      <c r="D27" s="6">
        <v>37805.379999999997</v>
      </c>
      <c r="E27" s="6">
        <v>10352.58</v>
      </c>
      <c r="F27" s="6">
        <v>15805.8</v>
      </c>
      <c r="G27" s="8">
        <f>D27/D23</f>
        <v>0.31412173426357737</v>
      </c>
    </row>
    <row r="28" spans="3:7" x14ac:dyDescent="0.25">
      <c r="C28" s="3" t="s">
        <v>40</v>
      </c>
      <c r="D28" s="6">
        <v>148955.24</v>
      </c>
      <c r="E28" s="6">
        <v>27807.239999999998</v>
      </c>
      <c r="F28" s="6">
        <v>73857</v>
      </c>
    </row>
    <row r="29" spans="3:7" x14ac:dyDescent="0.25">
      <c r="C29" s="4" t="s">
        <v>21</v>
      </c>
      <c r="D29" s="6">
        <v>49992.6</v>
      </c>
      <c r="E29" s="6">
        <v>17177.46</v>
      </c>
      <c r="F29" s="6">
        <v>20785.14</v>
      </c>
      <c r="G29" s="8">
        <f>D29/D28</f>
        <v>0.33562162700687803</v>
      </c>
    </row>
    <row r="30" spans="3:7" x14ac:dyDescent="0.25">
      <c r="C30" s="4" t="s">
        <v>25</v>
      </c>
      <c r="D30" s="6">
        <v>31020.3</v>
      </c>
      <c r="E30" s="6"/>
      <c r="F30" s="6">
        <v>20835.3</v>
      </c>
      <c r="G30" s="8">
        <f>D30/D28</f>
        <v>0.20825249249371824</v>
      </c>
    </row>
    <row r="31" spans="3:7" x14ac:dyDescent="0.25">
      <c r="C31" s="4" t="s">
        <v>29</v>
      </c>
      <c r="D31" s="6">
        <v>20135.599999999999</v>
      </c>
      <c r="E31" s="6"/>
      <c r="F31" s="6">
        <v>10743.599999999999</v>
      </c>
      <c r="G31" s="8">
        <f>D31/D28</f>
        <v>0.13517886312693667</v>
      </c>
    </row>
    <row r="32" spans="3:7" x14ac:dyDescent="0.25">
      <c r="C32" s="4" t="s">
        <v>33</v>
      </c>
      <c r="D32" s="6">
        <v>47806.740000000005</v>
      </c>
      <c r="E32" s="6">
        <v>10629.779999999999</v>
      </c>
      <c r="F32" s="6">
        <v>21492.959999999999</v>
      </c>
      <c r="G32" s="8">
        <f>D32/D28</f>
        <v>0.32094701737246711</v>
      </c>
    </row>
    <row r="33" spans="3:7" x14ac:dyDescent="0.25">
      <c r="C33" s="3" t="s">
        <v>41</v>
      </c>
      <c r="D33" s="6">
        <v>222444.76</v>
      </c>
      <c r="E33" s="6">
        <v>35943.170000000006</v>
      </c>
      <c r="F33" s="6">
        <v>113094.60000000002</v>
      </c>
    </row>
    <row r="34" spans="3:7" x14ac:dyDescent="0.25">
      <c r="C34" s="4" t="s">
        <v>21</v>
      </c>
      <c r="D34" s="6">
        <v>70321.62</v>
      </c>
      <c r="E34" s="6">
        <v>26440.74</v>
      </c>
      <c r="F34" s="6">
        <v>31442.880000000005</v>
      </c>
      <c r="G34" s="8">
        <f>D34/D33</f>
        <v>0.3161307103840072</v>
      </c>
    </row>
    <row r="35" spans="3:7" x14ac:dyDescent="0.25">
      <c r="C35" s="4" t="s">
        <v>25</v>
      </c>
      <c r="D35" s="6">
        <v>61178.140000000007</v>
      </c>
      <c r="E35" s="6"/>
      <c r="F35" s="6">
        <v>41920.140000000007</v>
      </c>
      <c r="G35" s="8">
        <f>D35/D33</f>
        <v>0.2750262132495277</v>
      </c>
    </row>
    <row r="36" spans="3:7" x14ac:dyDescent="0.25">
      <c r="C36" s="4" t="s">
        <v>29</v>
      </c>
      <c r="D36" s="6">
        <v>40920.22</v>
      </c>
      <c r="E36" s="6">
        <v>30.740000000000002</v>
      </c>
      <c r="F36" s="6">
        <v>16061.22</v>
      </c>
      <c r="G36" s="8">
        <f>D36/D33</f>
        <v>0.18395677200937438</v>
      </c>
    </row>
    <row r="37" spans="3:7" x14ac:dyDescent="0.25">
      <c r="C37" s="4" t="s">
        <v>33</v>
      </c>
      <c r="D37" s="6">
        <v>50024.78</v>
      </c>
      <c r="E37" s="6">
        <v>9471.69</v>
      </c>
      <c r="F37" s="6">
        <v>23670.36</v>
      </c>
      <c r="G37" s="8">
        <f>D37/D33</f>
        <v>0.2248863043570907</v>
      </c>
    </row>
    <row r="38" spans="3:7" x14ac:dyDescent="0.25">
      <c r="C38" s="3" t="s">
        <v>42</v>
      </c>
      <c r="D38" s="6">
        <v>251652.62</v>
      </c>
      <c r="E38" s="6">
        <v>35037.24</v>
      </c>
      <c r="F38" s="6">
        <v>152698.37999999998</v>
      </c>
    </row>
    <row r="39" spans="3:7" x14ac:dyDescent="0.25">
      <c r="C39" s="4" t="s">
        <v>21</v>
      </c>
      <c r="D39" s="6">
        <v>70144.42</v>
      </c>
      <c r="E39" s="6">
        <v>26477.579999999998</v>
      </c>
      <c r="F39" s="6">
        <v>31242.839999999997</v>
      </c>
      <c r="G39" s="8">
        <f>D39/D38</f>
        <v>0.27873510714889438</v>
      </c>
    </row>
    <row r="40" spans="3:7" x14ac:dyDescent="0.25">
      <c r="C40" s="4" t="s">
        <v>25</v>
      </c>
      <c r="D40" s="6">
        <v>62749.799999999996</v>
      </c>
      <c r="E40" s="6"/>
      <c r="F40" s="6">
        <v>46597.799999999996</v>
      </c>
      <c r="G40" s="8">
        <f>D40/D38</f>
        <v>0.24935087105391551</v>
      </c>
    </row>
    <row r="41" spans="3:7" x14ac:dyDescent="0.25">
      <c r="C41" s="4" t="s">
        <v>29</v>
      </c>
      <c r="D41" s="6">
        <v>46439.46</v>
      </c>
      <c r="E41" s="6"/>
      <c r="F41" s="6">
        <v>23714.46</v>
      </c>
      <c r="G41" s="8">
        <f>D41/D38</f>
        <v>0.18453795553569044</v>
      </c>
    </row>
    <row r="42" spans="3:7" x14ac:dyDescent="0.25">
      <c r="C42" s="4" t="s">
        <v>33</v>
      </c>
      <c r="D42" s="6">
        <v>72318.94</v>
      </c>
      <c r="E42" s="6">
        <v>8559.66</v>
      </c>
      <c r="F42" s="6">
        <v>51143.28</v>
      </c>
      <c r="G42" s="8">
        <f>D42/D38</f>
        <v>0.2873760662614997</v>
      </c>
    </row>
    <row r="43" spans="3:7" x14ac:dyDescent="0.25">
      <c r="C43" s="3" t="s">
        <v>43</v>
      </c>
      <c r="D43" s="6">
        <v>218293.4</v>
      </c>
      <c r="E43" s="6">
        <v>41695.379999999997</v>
      </c>
      <c r="F43" s="6">
        <v>115195.02</v>
      </c>
    </row>
    <row r="44" spans="3:7" x14ac:dyDescent="0.25">
      <c r="C44" s="4" t="s">
        <v>21</v>
      </c>
      <c r="D44" s="6">
        <v>69136.7</v>
      </c>
      <c r="E44" s="6">
        <v>24031.32</v>
      </c>
      <c r="F44" s="6">
        <v>32800.379999999997</v>
      </c>
      <c r="G44" s="8">
        <f>D44/D43</f>
        <v>0.31671456855773011</v>
      </c>
    </row>
    <row r="45" spans="3:7" x14ac:dyDescent="0.25">
      <c r="C45" s="4" t="s">
        <v>25</v>
      </c>
      <c r="D45" s="6">
        <v>49800.62</v>
      </c>
      <c r="E45" s="6"/>
      <c r="F45" s="6">
        <v>31297.620000000003</v>
      </c>
      <c r="G45" s="8">
        <f>D45/D43</f>
        <v>0.22813616902755651</v>
      </c>
    </row>
    <row r="46" spans="3:7" x14ac:dyDescent="0.25">
      <c r="C46" s="4" t="s">
        <v>29</v>
      </c>
      <c r="D46" s="6">
        <v>32969.800000000003</v>
      </c>
      <c r="E46" s="6"/>
      <c r="F46" s="6">
        <v>13786.8</v>
      </c>
      <c r="G46" s="8">
        <f>D46/D43</f>
        <v>0.15103434185367035</v>
      </c>
    </row>
    <row r="47" spans="3:7" x14ac:dyDescent="0.25">
      <c r="C47" s="4" t="s">
        <v>33</v>
      </c>
      <c r="D47" s="6">
        <v>66386.28</v>
      </c>
      <c r="E47" s="6">
        <v>17664.059999999998</v>
      </c>
      <c r="F47" s="6">
        <v>37310.22</v>
      </c>
      <c r="G47" s="8">
        <f>D47/D43</f>
        <v>0.30411492056104306</v>
      </c>
    </row>
    <row r="48" spans="3:7" x14ac:dyDescent="0.25">
      <c r="C48" s="3" t="s">
        <v>55</v>
      </c>
      <c r="D48" s="6">
        <v>220139.62</v>
      </c>
      <c r="E48" s="6">
        <v>43038.229999999996</v>
      </c>
      <c r="F48" s="6">
        <v>112879.18</v>
      </c>
    </row>
    <row r="49" spans="3:7" x14ac:dyDescent="0.25">
      <c r="C49" s="4" t="s">
        <v>21</v>
      </c>
      <c r="D49" s="6">
        <v>66336.37</v>
      </c>
      <c r="E49" s="6">
        <v>26192.42</v>
      </c>
      <c r="F49" s="6">
        <v>29723.939999999995</v>
      </c>
      <c r="G49" s="8">
        <f>D49/(D48*2)</f>
        <v>0.15066885733699367</v>
      </c>
    </row>
    <row r="50" spans="3:7" x14ac:dyDescent="0.25">
      <c r="C50" s="4" t="s">
        <v>25</v>
      </c>
      <c r="D50" s="6">
        <v>53060.44</v>
      </c>
      <c r="E50" s="6"/>
      <c r="F50" s="6">
        <v>34460.44</v>
      </c>
      <c r="G50" s="8">
        <f>D50/(D48*2)</f>
        <v>0.12051542561943189</v>
      </c>
    </row>
    <row r="51" spans="3:7" x14ac:dyDescent="0.25">
      <c r="C51" s="4" t="s">
        <v>29</v>
      </c>
      <c r="D51" s="6">
        <v>35819.479999999996</v>
      </c>
      <c r="E51" s="6"/>
      <c r="F51" s="6">
        <v>12454.619999999999</v>
      </c>
      <c r="G51" s="8"/>
    </row>
    <row r="52" spans="3:7" x14ac:dyDescent="0.25">
      <c r="C52" s="4" t="s">
        <v>33</v>
      </c>
      <c r="D52" s="6">
        <v>64923.330000000009</v>
      </c>
      <c r="E52" s="6">
        <v>16845.809999999998</v>
      </c>
      <c r="F52" s="6">
        <v>36240.18</v>
      </c>
      <c r="G52" s="8"/>
    </row>
    <row r="53" spans="3:7" x14ac:dyDescent="0.25">
      <c r="C53" s="3" t="s">
        <v>19</v>
      </c>
      <c r="D53" s="6">
        <v>1601964.3400000003</v>
      </c>
      <c r="E53" s="6">
        <v>201672.7</v>
      </c>
      <c r="F53" s="6">
        <v>626435.38000000012</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workbookViewId="0">
      <selection activeCell="C37" sqref="C37"/>
    </sheetView>
  </sheetViews>
  <sheetFormatPr defaultRowHeight="15" x14ac:dyDescent="0.25"/>
  <cols>
    <col min="2" max="2" width="13.140625" bestFit="1" customWidth="1"/>
    <col min="3" max="3" width="12.28515625" bestFit="1" customWidth="1"/>
    <col min="4" max="4" width="15.85546875" bestFit="1" customWidth="1"/>
    <col min="5" max="5" width="12" bestFit="1" customWidth="1"/>
    <col min="6" max="6" width="11.85546875" bestFit="1" customWidth="1"/>
  </cols>
  <sheetData>
    <row r="1" spans="2:5" x14ac:dyDescent="0.25">
      <c r="B1" s="2" t="s">
        <v>6</v>
      </c>
      <c r="C1" t="s">
        <v>5</v>
      </c>
    </row>
    <row r="3" spans="2:5" x14ac:dyDescent="0.25">
      <c r="B3" s="2" t="s">
        <v>18</v>
      </c>
      <c r="C3" t="s">
        <v>53</v>
      </c>
      <c r="D3" t="s">
        <v>52</v>
      </c>
      <c r="E3" t="s">
        <v>54</v>
      </c>
    </row>
    <row r="4" spans="2:5" x14ac:dyDescent="0.25">
      <c r="B4" s="3" t="s">
        <v>37</v>
      </c>
      <c r="C4" s="13"/>
      <c r="D4" s="13"/>
      <c r="E4" s="13"/>
    </row>
    <row r="5" spans="2:5" x14ac:dyDescent="0.25">
      <c r="B5" s="4" t="s">
        <v>21</v>
      </c>
      <c r="C5" s="13">
        <v>-0.24</v>
      </c>
      <c r="D5" s="13">
        <v>-4.1266666666666669</v>
      </c>
      <c r="E5" s="13">
        <v>-6.89</v>
      </c>
    </row>
    <row r="6" spans="2:5" x14ac:dyDescent="0.25">
      <c r="B6" s="4" t="s">
        <v>25</v>
      </c>
      <c r="C6" s="13">
        <v>15.51</v>
      </c>
      <c r="D6" s="13">
        <v>10.943333333333333</v>
      </c>
      <c r="E6" s="13">
        <v>6.09</v>
      </c>
    </row>
    <row r="7" spans="2:5" x14ac:dyDescent="0.25">
      <c r="B7" s="4" t="s">
        <v>29</v>
      </c>
      <c r="C7" s="13">
        <v>21.13</v>
      </c>
      <c r="D7" s="13">
        <v>16.68</v>
      </c>
      <c r="E7" s="13">
        <v>11.93</v>
      </c>
    </row>
    <row r="8" spans="2:5" x14ac:dyDescent="0.25">
      <c r="B8" s="4" t="s">
        <v>33</v>
      </c>
      <c r="C8" s="13">
        <v>6.35</v>
      </c>
      <c r="D8" s="13">
        <v>2.9999999999999655E-2</v>
      </c>
      <c r="E8" s="13">
        <v>-6.61</v>
      </c>
    </row>
    <row r="9" spans="2:5" x14ac:dyDescent="0.25">
      <c r="B9" s="3" t="s">
        <v>38</v>
      </c>
      <c r="C9" s="13"/>
      <c r="D9" s="13"/>
      <c r="E9" s="13"/>
    </row>
    <row r="10" spans="2:5" x14ac:dyDescent="0.25">
      <c r="B10" s="4" t="s">
        <v>21</v>
      </c>
      <c r="C10" s="13">
        <v>1.08</v>
      </c>
      <c r="D10" s="13">
        <v>-1.7</v>
      </c>
      <c r="E10" s="13">
        <v>-4.29</v>
      </c>
    </row>
    <row r="11" spans="2:5" x14ac:dyDescent="0.25">
      <c r="B11" s="4" t="s">
        <v>25</v>
      </c>
      <c r="C11" s="13">
        <v>17.149999999999999</v>
      </c>
      <c r="D11" s="13">
        <v>12.576666666666666</v>
      </c>
      <c r="E11" s="13">
        <v>8.9600000000000009</v>
      </c>
    </row>
    <row r="12" spans="2:5" x14ac:dyDescent="0.25">
      <c r="B12" s="4" t="s">
        <v>29</v>
      </c>
      <c r="C12" s="13">
        <v>19.34</v>
      </c>
      <c r="D12" s="13">
        <v>16.826666666666668</v>
      </c>
      <c r="E12" s="13">
        <v>13.92</v>
      </c>
    </row>
    <row r="13" spans="2:5" x14ac:dyDescent="0.25">
      <c r="B13" s="4" t="s">
        <v>33</v>
      </c>
      <c r="C13" s="13">
        <v>8.51</v>
      </c>
      <c r="D13" s="13">
        <v>5.6866666666666674</v>
      </c>
      <c r="E13" s="13">
        <v>2.5499999999999998</v>
      </c>
    </row>
    <row r="14" spans="2:5" x14ac:dyDescent="0.25">
      <c r="B14" s="3" t="s">
        <v>39</v>
      </c>
      <c r="C14" s="13"/>
      <c r="D14" s="13"/>
      <c r="E14" s="13"/>
    </row>
    <row r="15" spans="2:5" x14ac:dyDescent="0.25">
      <c r="B15" s="4" t="s">
        <v>21</v>
      </c>
      <c r="C15" s="13">
        <v>4.34</v>
      </c>
      <c r="D15" s="13">
        <v>0.17999999999999997</v>
      </c>
      <c r="E15" s="13">
        <v>-2.88</v>
      </c>
    </row>
    <row r="16" spans="2:5" x14ac:dyDescent="0.25">
      <c r="B16" s="4" t="s">
        <v>25</v>
      </c>
      <c r="C16" s="13">
        <v>13.53</v>
      </c>
      <c r="D16" s="13">
        <v>10.096666666666666</v>
      </c>
      <c r="E16" s="13">
        <v>4.7699999999999996</v>
      </c>
    </row>
    <row r="17" spans="2:5" x14ac:dyDescent="0.25">
      <c r="B17" s="4" t="s">
        <v>29</v>
      </c>
      <c r="C17" s="13">
        <v>17.73</v>
      </c>
      <c r="D17" s="13">
        <v>15.533333333333331</v>
      </c>
      <c r="E17" s="13">
        <v>12.19</v>
      </c>
    </row>
    <row r="18" spans="2:5" x14ac:dyDescent="0.25">
      <c r="B18" s="4" t="s">
        <v>33</v>
      </c>
      <c r="C18" s="13">
        <v>6.75</v>
      </c>
      <c r="D18" s="13">
        <v>2.7733333333333334</v>
      </c>
      <c r="E18" s="13">
        <v>-2.99</v>
      </c>
    </row>
    <row r="19" spans="2:5" x14ac:dyDescent="0.25">
      <c r="B19" s="3" t="s">
        <v>40</v>
      </c>
      <c r="C19" s="13"/>
      <c r="D19" s="13"/>
      <c r="E19" s="13"/>
    </row>
    <row r="20" spans="2:5" x14ac:dyDescent="0.25">
      <c r="B20" s="4" t="s">
        <v>21</v>
      </c>
      <c r="C20" s="13">
        <v>-1.26</v>
      </c>
      <c r="D20" s="13">
        <v>-2.3166666666666669</v>
      </c>
      <c r="E20" s="13">
        <v>-3.33</v>
      </c>
    </row>
    <row r="21" spans="2:5" x14ac:dyDescent="0.25">
      <c r="B21" s="4" t="s">
        <v>25</v>
      </c>
      <c r="C21" s="13">
        <v>16.41</v>
      </c>
      <c r="D21" s="13">
        <v>11.4</v>
      </c>
      <c r="E21" s="13">
        <v>4.8099999999999996</v>
      </c>
    </row>
    <row r="22" spans="2:5" x14ac:dyDescent="0.25">
      <c r="B22" s="4" t="s">
        <v>29</v>
      </c>
      <c r="C22" s="13">
        <v>18.29</v>
      </c>
      <c r="D22" s="13">
        <v>16.25</v>
      </c>
      <c r="E22" s="13">
        <v>12.76</v>
      </c>
    </row>
    <row r="23" spans="2:5" x14ac:dyDescent="0.25">
      <c r="B23" s="4" t="s">
        <v>33</v>
      </c>
      <c r="C23" s="13">
        <v>8.64</v>
      </c>
      <c r="D23" s="13">
        <v>5.4433333333333342</v>
      </c>
      <c r="E23" s="13">
        <v>3.33</v>
      </c>
    </row>
    <row r="24" spans="2:5" x14ac:dyDescent="0.25">
      <c r="B24" s="3" t="s">
        <v>41</v>
      </c>
      <c r="C24" s="13"/>
      <c r="D24" s="13"/>
      <c r="E24" s="13"/>
    </row>
    <row r="25" spans="2:5" x14ac:dyDescent="0.25">
      <c r="B25" s="4" t="s">
        <v>21</v>
      </c>
      <c r="C25" s="13">
        <v>4.3600000000000003</v>
      </c>
      <c r="D25" s="13">
        <v>1.7233333333333336</v>
      </c>
      <c r="E25" s="13">
        <v>-1.46</v>
      </c>
    </row>
    <row r="26" spans="2:5" x14ac:dyDescent="0.25">
      <c r="B26" s="4" t="s">
        <v>25</v>
      </c>
      <c r="C26" s="13">
        <v>14.11</v>
      </c>
      <c r="D26" s="13">
        <v>10.793333333333331</v>
      </c>
      <c r="E26" s="13">
        <v>7.3</v>
      </c>
    </row>
    <row r="27" spans="2:5" x14ac:dyDescent="0.25">
      <c r="B27" s="4" t="s">
        <v>29</v>
      </c>
      <c r="C27" s="13">
        <v>20.67</v>
      </c>
      <c r="D27" s="13">
        <v>17.136666666666667</v>
      </c>
      <c r="E27" s="13">
        <v>13.35</v>
      </c>
    </row>
    <row r="28" spans="2:5" x14ac:dyDescent="0.25">
      <c r="B28" s="4" t="s">
        <v>33</v>
      </c>
      <c r="C28" s="13">
        <v>9.3699999999999992</v>
      </c>
      <c r="D28" s="13">
        <v>5.09</v>
      </c>
      <c r="E28" s="13">
        <v>0.42</v>
      </c>
    </row>
    <row r="29" spans="2:5" x14ac:dyDescent="0.25">
      <c r="B29" s="3" t="s">
        <v>42</v>
      </c>
      <c r="C29" s="13"/>
      <c r="D29" s="13"/>
      <c r="E29" s="13"/>
    </row>
    <row r="30" spans="2:5" x14ac:dyDescent="0.25">
      <c r="B30" s="4" t="s">
        <v>21</v>
      </c>
      <c r="C30" s="13">
        <v>3.68</v>
      </c>
      <c r="D30" s="13">
        <v>1.946666666666667</v>
      </c>
      <c r="E30" s="13">
        <v>0.9</v>
      </c>
    </row>
    <row r="31" spans="2:5" x14ac:dyDescent="0.25">
      <c r="B31" s="4" t="s">
        <v>25</v>
      </c>
      <c r="C31" s="13">
        <v>14.46</v>
      </c>
      <c r="D31" s="13">
        <v>10.556666666666667</v>
      </c>
      <c r="E31" s="13">
        <v>7.1</v>
      </c>
    </row>
    <row r="32" spans="2:5" x14ac:dyDescent="0.25">
      <c r="B32" s="4" t="s">
        <v>29</v>
      </c>
      <c r="C32" s="13">
        <v>17.989999999999998</v>
      </c>
      <c r="D32" s="13">
        <v>16.106666666666666</v>
      </c>
      <c r="E32" s="13">
        <v>13.37</v>
      </c>
    </row>
    <row r="33" spans="2:5" x14ac:dyDescent="0.25">
      <c r="B33" s="4" t="s">
        <v>33</v>
      </c>
      <c r="C33" s="13">
        <v>8.07</v>
      </c>
      <c r="D33" s="13">
        <v>5.7100000000000009</v>
      </c>
      <c r="E33" s="13">
        <v>4.07</v>
      </c>
    </row>
    <row r="34" spans="2:5" x14ac:dyDescent="0.25">
      <c r="B34" s="3" t="s">
        <v>43</v>
      </c>
      <c r="C34" s="13"/>
      <c r="D34" s="13"/>
      <c r="E34" s="13"/>
    </row>
    <row r="35" spans="2:5" x14ac:dyDescent="0.25">
      <c r="B35" s="4" t="s">
        <v>21</v>
      </c>
      <c r="C35" s="13">
        <v>3.11</v>
      </c>
      <c r="D35" s="13">
        <v>-0.17999999999999985</v>
      </c>
      <c r="E35" s="13">
        <v>-4.0999999999999996</v>
      </c>
    </row>
    <row r="36" spans="2:5" x14ac:dyDescent="0.25">
      <c r="B36" s="4" t="s">
        <v>25</v>
      </c>
      <c r="C36" s="13">
        <v>16.350000000000001</v>
      </c>
      <c r="D36" s="13">
        <v>11.786666666666667</v>
      </c>
      <c r="E36" s="13">
        <v>6.07</v>
      </c>
    </row>
    <row r="37" spans="2:5" x14ac:dyDescent="0.25">
      <c r="B37" s="4" t="s">
        <v>29</v>
      </c>
      <c r="C37" s="13">
        <v>18.84</v>
      </c>
      <c r="D37" s="13">
        <v>16.883333333333333</v>
      </c>
      <c r="E37" s="13">
        <v>15.04</v>
      </c>
    </row>
    <row r="38" spans="2:5" x14ac:dyDescent="0.25">
      <c r="B38" s="4" t="s">
        <v>33</v>
      </c>
      <c r="C38" s="13">
        <v>7.2</v>
      </c>
      <c r="D38" s="13">
        <v>3.8166666666666664</v>
      </c>
      <c r="E38" s="13">
        <v>2.0699999999999998</v>
      </c>
    </row>
    <row r="39" spans="2:5" x14ac:dyDescent="0.25">
      <c r="B39" s="3" t="s">
        <v>55</v>
      </c>
      <c r="C39" s="13"/>
      <c r="D39" s="13"/>
      <c r="E39" s="13"/>
    </row>
    <row r="40" spans="2:5" x14ac:dyDescent="0.25">
      <c r="B40" s="4" t="s">
        <v>21</v>
      </c>
      <c r="C40" s="13">
        <v>3.19</v>
      </c>
      <c r="D40" s="13">
        <v>1</v>
      </c>
      <c r="E40" s="13">
        <v>-0.31</v>
      </c>
    </row>
    <row r="41" spans="2:5" x14ac:dyDescent="0.25">
      <c r="B41" s="4" t="s">
        <v>25</v>
      </c>
      <c r="C41" s="13">
        <v>15.19</v>
      </c>
      <c r="D41" s="13">
        <v>10.406666666666666</v>
      </c>
      <c r="E41" s="13">
        <v>4.74</v>
      </c>
    </row>
    <row r="42" spans="2:5" x14ac:dyDescent="0.25">
      <c r="B42" s="4" t="s">
        <v>29</v>
      </c>
      <c r="C42" s="13">
        <v>17.29</v>
      </c>
      <c r="D42" s="13">
        <v>15.656666666666666</v>
      </c>
      <c r="E42" s="13">
        <v>12.91</v>
      </c>
    </row>
    <row r="43" spans="2:5" x14ac:dyDescent="0.25">
      <c r="B43" s="4" t="s">
        <v>33</v>
      </c>
      <c r="C43" s="13">
        <v>7.93</v>
      </c>
      <c r="D43" s="13">
        <v>4.4266666666666667</v>
      </c>
      <c r="E43" s="13">
        <v>1.5</v>
      </c>
    </row>
    <row r="44" spans="2:5" x14ac:dyDescent="0.25">
      <c r="B44" s="3" t="s">
        <v>19</v>
      </c>
      <c r="C44" s="13">
        <v>21.13</v>
      </c>
      <c r="D44" s="13">
        <v>7.7855208333333374</v>
      </c>
      <c r="E44" s="13">
        <v>-6.89</v>
      </c>
    </row>
  </sheetData>
  <pageMargins left="0.7" right="0.7" top="0.75" bottom="0.75" header="0.3" footer="0.3"/>
  <drawing r:id="rId2"/>
  <extLst>
    <ext xmlns:x15="http://schemas.microsoft.com/office/spreadsheetml/2010/11/main" uri="{7E03D99C-DC04-49d9-9315-930204A7B6E9}">
      <x15:timelineRefs>
        <x15:timelineRef r:id="rId3"/>
      </x15:timelineRef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69"/>
  <sheetViews>
    <sheetView zoomScale="80" zoomScaleNormal="80" workbookViewId="0">
      <selection activeCell="V29" sqref="V29"/>
    </sheetView>
  </sheetViews>
  <sheetFormatPr defaultRowHeight="15" x14ac:dyDescent="0.25"/>
  <cols>
    <col min="2" max="2" width="14.7109375" customWidth="1"/>
    <col min="3" max="3" width="13.140625" bestFit="1" customWidth="1"/>
    <col min="14" max="14" width="13.140625" bestFit="1" customWidth="1"/>
    <col min="19" max="19" width="14.140625" customWidth="1"/>
    <col min="21" max="21" width="14.140625" customWidth="1"/>
  </cols>
  <sheetData>
    <row r="3" spans="3:21" ht="33" customHeight="1" x14ac:dyDescent="0.45">
      <c r="C3" s="10" t="s">
        <v>47</v>
      </c>
      <c r="K3" s="11" t="s">
        <v>49</v>
      </c>
      <c r="L3" s="12" t="str">
        <f>S5</f>
        <v>2014</v>
      </c>
      <c r="N3" s="14" t="s">
        <v>57</v>
      </c>
      <c r="O3" s="11"/>
    </row>
    <row r="4" spans="3:21" x14ac:dyDescent="0.25">
      <c r="S4" s="2" t="s">
        <v>18</v>
      </c>
      <c r="U4" s="2" t="s">
        <v>18</v>
      </c>
    </row>
    <row r="5" spans="3:21" x14ac:dyDescent="0.25">
      <c r="S5" s="3" t="s">
        <v>41</v>
      </c>
      <c r="U5" s="3" t="s">
        <v>15</v>
      </c>
    </row>
    <row r="6" spans="3:21" x14ac:dyDescent="0.25">
      <c r="S6" s="3" t="s">
        <v>42</v>
      </c>
      <c r="U6" s="3" t="s">
        <v>13</v>
      </c>
    </row>
    <row r="7" spans="3:21" x14ac:dyDescent="0.25">
      <c r="S7" s="3" t="s">
        <v>43</v>
      </c>
      <c r="U7" s="3" t="s">
        <v>11</v>
      </c>
    </row>
    <row r="8" spans="3:21" x14ac:dyDescent="0.25">
      <c r="U8" s="3" t="s">
        <v>56</v>
      </c>
    </row>
    <row r="9" spans="3:21" x14ac:dyDescent="0.25">
      <c r="U9" s="3" t="s">
        <v>8</v>
      </c>
    </row>
    <row r="39" spans="1:13" x14ac:dyDescent="0.25">
      <c r="C39" t="str">
        <f>IF(S5="","",S5)</f>
        <v>2014</v>
      </c>
      <c r="D39" t="str">
        <f>IF(C39="","","Q"&amp;MOD(ROW(D45)-1,4)+1)</f>
        <v>Q1</v>
      </c>
      <c r="E39">
        <f ca="1">IF(OR(E$45="",$C39=""),"",SUMIFS(tData[förbrukning],tData[anläggning],"="&amp;E$45,tData[ÅR],"="&amp;$C39,tData[KVARTAL],"="&amp;$D39))</f>
        <v>4606</v>
      </c>
      <c r="F39">
        <f ca="1">IF(OR(F$45="",$C39=""),"",SUMIFS(tData[förbrukning],tData[anläggning],"="&amp;F$45,tData[ÅR],"="&amp;$C39,tData[KVARTAL],"="&amp;$D39))</f>
        <v>1262</v>
      </c>
      <c r="G39">
        <f ca="1">IF(OR(G$45="",$C39=""),"",SUMIFS(tData[förbrukning],tData[anläggning],"="&amp;G$45,tData[ÅR],"="&amp;$C39,tData[KVARTAL],"="&amp;$D39))</f>
        <v>3721</v>
      </c>
      <c r="H39">
        <f ca="1">IF(OR(H$45="",$C39=""),"",SUMIFS(tData[förbrukning],tData[anläggning],"="&amp;H$45,tData[ÅR],"="&amp;$C39,tData[KVARTAL],"="&amp;$D39))</f>
        <v>57883.619999999995</v>
      </c>
      <c r="I39">
        <f ca="1">IF(OR(I$45="",$C39=""),"",SUMIFS(tData[förbrukning],tData[anläggning],"="&amp;I$45,tData[ÅR],"="&amp;$C39,tData[KVARTAL],"="&amp;$D39))</f>
        <v>2849</v>
      </c>
      <c r="J39" t="str">
        <f ca="1">IF(OR(J$45="",$C39=""),"",SUMIFS(tData[förbrukning],tData[anläggning],"="&amp;J$45,tData[ÅR],"="&amp;$C39,tData[KVARTAL],"="&amp;$D39))</f>
        <v/>
      </c>
      <c r="K39" t="str">
        <f ca="1">IF(OR(K$45="",$C39=""),"",SUMIFS(tData[förbrukning],tData[anläggning],"="&amp;K$45,tData[ÅR],"="&amp;$C39,tData[KVARTAL],"="&amp;$D39))</f>
        <v/>
      </c>
      <c r="L39" t="str">
        <f ca="1">IF(OR(L$45="",$C39=""),"",SUMIFS(tData[förbrukning],tData[anläggning],"="&amp;L$45,tData[ÅR],"="&amp;$C39,tData[KVARTAL],"="&amp;$D39))</f>
        <v/>
      </c>
      <c r="M39" t="str">
        <f ca="1">IF(OR(M$45="",$C39=""),"",SUMIFS(tData[förbrukning],tData[anläggning],"="&amp;M$45,tData[ÅR],"="&amp;$C39,tData[KVARTAL],"="&amp;$D39))</f>
        <v/>
      </c>
    </row>
    <row r="40" spans="1:13" x14ac:dyDescent="0.25">
      <c r="C40" t="str">
        <f>C39</f>
        <v>2014</v>
      </c>
      <c r="D40" t="str">
        <f t="shared" ref="D40:D42" si="0">IF(C40="","","Q"&amp;MOD(ROW(D46)-1,4)+1)</f>
        <v>Q2</v>
      </c>
      <c r="E40">
        <f ca="1">IF(OR(E$45="",$C40=""),"",SUMIFS(tData[förbrukning],tData[anläggning],"="&amp;E$45,tData[ÅR],"="&amp;$C40,tData[KVARTAL],"="&amp;$D40))</f>
        <v>3332</v>
      </c>
      <c r="F40">
        <f ca="1">IF(OR(F$45="",$C40=""),"",SUMIFS(tData[förbrukning],tData[anläggning],"="&amp;F$45,tData[ÅR],"="&amp;$C40,tData[KVARTAL],"="&amp;$D40))</f>
        <v>938</v>
      </c>
      <c r="G40">
        <f ca="1">IF(OR(G$45="",$C40=""),"",SUMIFS(tData[förbrukning],tData[anläggning],"="&amp;G$45,tData[ÅR],"="&amp;$C40,tData[KVARTAL],"="&amp;$D40))</f>
        <v>3734</v>
      </c>
      <c r="H40">
        <f ca="1">IF(OR(H$45="",$C40=""),"",SUMIFS(tData[förbrukning],tData[anläggning],"="&amp;H$45,tData[ÅR],"="&amp;$C40,tData[KVARTAL],"="&amp;$D40))</f>
        <v>41920.140000000007</v>
      </c>
      <c r="I40">
        <f ca="1">IF(OR(I$45="",$C40=""),"",SUMIFS(tData[förbrukning],tData[anläggning],"="&amp;I$45,tData[ÅR],"="&amp;$C40,tData[KVARTAL],"="&amp;$D40))</f>
        <v>11254</v>
      </c>
      <c r="J40" t="str">
        <f ca="1">IF(OR(J$45="",$C40=""),"",SUMIFS(tData[förbrukning],tData[anläggning],"="&amp;J$45,tData[ÅR],"="&amp;$C40,tData[KVARTAL],"="&amp;$D40))</f>
        <v/>
      </c>
      <c r="K40" t="str">
        <f ca="1">IF(OR(K$45="",$C40=""),"",SUMIFS(tData[förbrukning],tData[anläggning],"="&amp;K$45,tData[ÅR],"="&amp;$C40,tData[KVARTAL],"="&amp;$D40))</f>
        <v/>
      </c>
      <c r="L40" t="str">
        <f ca="1">IF(OR(L$45="",$C40=""),"",SUMIFS(tData[förbrukning],tData[anläggning],"="&amp;L$45,tData[ÅR],"="&amp;$C40,tData[KVARTAL],"="&amp;$D40))</f>
        <v/>
      </c>
      <c r="M40" t="str">
        <f ca="1">IF(OR(M$45="",$C40=""),"",SUMIFS(tData[förbrukning],tData[anläggning],"="&amp;M$45,tData[ÅR],"="&amp;$C40,tData[KVARTAL],"="&amp;$D40))</f>
        <v/>
      </c>
    </row>
    <row r="41" spans="1:13" x14ac:dyDescent="0.25">
      <c r="C41" t="str">
        <f>C39</f>
        <v>2014</v>
      </c>
      <c r="D41" t="str">
        <f t="shared" si="0"/>
        <v>Q3</v>
      </c>
      <c r="E41">
        <f ca="1">IF(OR(E$45="",$C41=""),"",SUMIFS(tData[förbrukning],tData[anläggning],"="&amp;E$45,tData[ÅR],"="&amp;$C41,tData[KVARTAL],"="&amp;$D41))</f>
        <v>3110</v>
      </c>
      <c r="F41">
        <f ca="1">IF(OR(F$45="",$C41=""),"",SUMIFS(tData[förbrukning],tData[anläggning],"="&amp;F$45,tData[ÅR],"="&amp;$C41,tData[KVARTAL],"="&amp;$D41))</f>
        <v>977</v>
      </c>
      <c r="G41">
        <f ca="1">IF(OR(G$45="",$C41=""),"",SUMIFS(tData[förbrukning],tData[anläggning],"="&amp;G$45,tData[ÅR],"="&amp;$C41,tData[KVARTAL],"="&amp;$D41))</f>
        <v>3059</v>
      </c>
      <c r="H41">
        <f ca="1">IF(OR(H$45="",$C41=""),"",SUMIFS(tData[förbrukning],tData[anläggning],"="&amp;H$45,tData[ÅR],"="&amp;$C41,tData[KVARTAL],"="&amp;$D41))</f>
        <v>16061.22</v>
      </c>
      <c r="I41">
        <f ca="1">IF(OR(I$45="",$C41=""),"",SUMIFS(tData[förbrukning],tData[anläggning],"="&amp;I$45,tData[ÅR],"="&amp;$C41,tData[KVARTAL],"="&amp;$D41))</f>
        <v>17713</v>
      </c>
      <c r="J41" t="str">
        <f ca="1">IF(OR(J$45="",$C41=""),"",SUMIFS(tData[förbrukning],tData[anläggning],"="&amp;J$45,tData[ÅR],"="&amp;$C41,tData[KVARTAL],"="&amp;$D41))</f>
        <v/>
      </c>
      <c r="K41" t="str">
        <f ca="1">IF(OR(K$45="",$C41=""),"",SUMIFS(tData[förbrukning],tData[anläggning],"="&amp;K$45,tData[ÅR],"="&amp;$C41,tData[KVARTAL],"="&amp;$D41))</f>
        <v/>
      </c>
      <c r="L41" t="str">
        <f ca="1">IF(OR(L$45="",$C41=""),"",SUMIFS(tData[förbrukning],tData[anläggning],"="&amp;L$45,tData[ÅR],"="&amp;$C41,tData[KVARTAL],"="&amp;$D41))</f>
        <v/>
      </c>
      <c r="M41" t="str">
        <f ca="1">IF(OR(M$45="",$C41=""),"",SUMIFS(tData[förbrukning],tData[anläggning],"="&amp;M$45,tData[ÅR],"="&amp;$C41,tData[KVARTAL],"="&amp;$D41))</f>
        <v/>
      </c>
    </row>
    <row r="42" spans="1:13" x14ac:dyDescent="0.25">
      <c r="C42" t="str">
        <f>C39</f>
        <v>2014</v>
      </c>
      <c r="D42" t="str">
        <f t="shared" si="0"/>
        <v>Q4</v>
      </c>
      <c r="E42">
        <f ca="1">IF(OR(E$45="",$C42=""),"",SUMIFS(tData[förbrukning],tData[anläggning],"="&amp;E$45,tData[ÅR],"="&amp;$C42,tData[KVARTAL],"="&amp;$D42))</f>
        <v>4698</v>
      </c>
      <c r="F42">
        <f ca="1">IF(OR(F$45="",$C42=""),"",SUMIFS(tData[förbrukning],tData[anläggning],"="&amp;F$45,tData[ÅR],"="&amp;$C42,tData[KVARTAL],"="&amp;$D42))</f>
        <v>1333</v>
      </c>
      <c r="G42">
        <f ca="1">IF(OR(G$45="",$C42=""),"",SUMIFS(tData[förbrukning],tData[anläggning],"="&amp;G$45,tData[ÅR],"="&amp;$C42,tData[KVARTAL],"="&amp;$D42))</f>
        <v>3271</v>
      </c>
      <c r="H42">
        <f ca="1">IF(OR(H$45="",$C42=""),"",SUMIFS(tData[förbrukning],tData[anläggning],"="&amp;H$45,tData[ÅR],"="&amp;$C42,tData[KVARTAL],"="&amp;$D42))</f>
        <v>33126.78</v>
      </c>
      <c r="I42">
        <f ca="1">IF(OR(I$45="",$C42=""),"",SUMIFS(tData[förbrukning],tData[anläggning],"="&amp;I$45,tData[ÅR],"="&amp;$C42,tData[KVARTAL],"="&amp;$D42))</f>
        <v>7596</v>
      </c>
      <c r="J42" t="str">
        <f ca="1">IF(OR(J$45="",$C42=""),"",SUMIFS(tData[förbrukning],tData[anläggning],"="&amp;J$45,tData[ÅR],"="&amp;$C42,tData[KVARTAL],"="&amp;$D42))</f>
        <v/>
      </c>
      <c r="K42" t="str">
        <f ca="1">IF(OR(K$45="",$C42=""),"",SUMIFS(tData[förbrukning],tData[anläggning],"="&amp;K$45,tData[ÅR],"="&amp;$C42,tData[KVARTAL],"="&amp;$D42))</f>
        <v/>
      </c>
      <c r="L42" t="str">
        <f ca="1">IF(OR(L$45="",$C42=""),"",SUMIFS(tData[förbrukning],tData[anläggning],"="&amp;L$45,tData[ÅR],"="&amp;$C42,tData[KVARTAL],"="&amp;$D42))</f>
        <v/>
      </c>
      <c r="M42" t="str">
        <f ca="1">IF(OR(M$45="",$C42=""),"",SUMIFS(tData[förbrukning],tData[anläggning],"="&amp;M$45,tData[ÅR],"="&amp;$C42,tData[KVARTAL],"="&amp;$D42))</f>
        <v/>
      </c>
    </row>
    <row r="43" spans="1:13" x14ac:dyDescent="0.25">
      <c r="E43">
        <v>1</v>
      </c>
      <c r="F43">
        <v>2</v>
      </c>
      <c r="G43">
        <v>3</v>
      </c>
      <c r="H43">
        <v>4</v>
      </c>
      <c r="I43">
        <v>5</v>
      </c>
      <c r="J43">
        <v>6</v>
      </c>
      <c r="K43">
        <v>7</v>
      </c>
      <c r="L43">
        <v>8</v>
      </c>
      <c r="M43">
        <v>9</v>
      </c>
    </row>
    <row r="44" spans="1:13" x14ac:dyDescent="0.25">
      <c r="A44" s="15">
        <f ca="1">COUNTA('QoQ2'!$E$46:$E$65)-COUNTBLANK('QoQ2'!$E$46:$E$65)</f>
        <v>8</v>
      </c>
      <c r="E44" t="str">
        <f>ADDRESS(ROW($U$5)+E43-1,COLUMN($U$5))</f>
        <v>$U$5</v>
      </c>
      <c r="F44" t="str">
        <f t="shared" ref="F44:M44" si="1">ADDRESS(ROW($U$5)+F43-1,COLUMN($U$5))</f>
        <v>$U$6</v>
      </c>
      <c r="G44" t="str">
        <f t="shared" si="1"/>
        <v>$U$7</v>
      </c>
      <c r="H44" t="str">
        <f t="shared" si="1"/>
        <v>$U$8</v>
      </c>
      <c r="I44" t="str">
        <f t="shared" si="1"/>
        <v>$U$9</v>
      </c>
      <c r="J44" t="str">
        <f t="shared" si="1"/>
        <v>$U$10</v>
      </c>
      <c r="K44" t="str">
        <f t="shared" si="1"/>
        <v>$U$11</v>
      </c>
      <c r="L44" t="str">
        <f t="shared" si="1"/>
        <v>$U$12</v>
      </c>
      <c r="M44" t="str">
        <f t="shared" si="1"/>
        <v>$U$13</v>
      </c>
    </row>
    <row r="45" spans="1:13" x14ac:dyDescent="0.25">
      <c r="B45" t="s">
        <v>62</v>
      </c>
      <c r="C45" t="s">
        <v>60</v>
      </c>
      <c r="D45" t="s">
        <v>61</v>
      </c>
      <c r="E45" t="str">
        <f ca="1">IF(E43&lt;=COUNTA($U$5:$U$20),INDIRECT(E44),"")</f>
        <v>10_fast</v>
      </c>
      <c r="F45" t="str">
        <f t="shared" ref="F45:M45" ca="1" si="2">IF(F43&lt;=COUNTA($U$5:$U$20),INDIRECT(F44),"")</f>
        <v>4_fast</v>
      </c>
      <c r="G45" t="str">
        <f t="shared" ca="1" si="2"/>
        <v>6_fast</v>
      </c>
      <c r="H45" t="str">
        <f t="shared" ca="1" si="2"/>
        <v>8_bvp</v>
      </c>
      <c r="I45" t="str">
        <f t="shared" ca="1" si="2"/>
        <v>8_fast</v>
      </c>
      <c r="J45" t="str">
        <f t="shared" ca="1" si="2"/>
        <v/>
      </c>
      <c r="K45" t="str">
        <f t="shared" ca="1" si="2"/>
        <v/>
      </c>
      <c r="L45" t="str">
        <f t="shared" ca="1" si="2"/>
        <v/>
      </c>
      <c r="M45" t="str">
        <f t="shared" ca="1" si="2"/>
        <v/>
      </c>
    </row>
    <row r="46" spans="1:13" x14ac:dyDescent="0.25">
      <c r="B46" s="1">
        <f>IF(C46="","",DATE(C46,RIGHT(D46,1)*3-2,1))</f>
        <v>42005</v>
      </c>
      <c r="C46" t="str">
        <f>IF(S6="","",S6)</f>
        <v>2015</v>
      </c>
      <c r="D46" t="str">
        <f>IF(C46="","","Q"&amp;MOD(ROW(D42)-2,4)+1)</f>
        <v>Q1</v>
      </c>
      <c r="E46" s="8">
        <f ca="1">IF(OR(E$45="",$C46=""),"",SUMIFS(tData[förbrukning],tData[anläggning],"="&amp;E$45,tData[ÅR],"="&amp;$C46,tData[KVARTAL],"="&amp;$D46)/E39-1)</f>
        <v>-1.7368649587494622E-2</v>
      </c>
      <c r="F46" s="8">
        <f ca="1">IF(OR(F$45="",$C46=""),"",SUMIFS(tData[förbrukning],tData[anläggning],"="&amp;F$45,tData[ÅR],"="&amp;$C46,tData[KVARTAL],"="&amp;$D46)/F39-1)</f>
        <v>-5.0713153724247229E-2</v>
      </c>
      <c r="G46" s="8">
        <f ca="1">IF(OR(G$45="",$C46=""),"",SUMIFS(tData[förbrukning],tData[anläggning],"="&amp;G$45,tData[ÅR],"="&amp;$C46,tData[KVARTAL],"="&amp;$D46)/G39-1)</f>
        <v>-0.12335393711367915</v>
      </c>
      <c r="H46" s="8">
        <f ca="1">IF(OR(H$45="",$C46=""),"",SUMIFS(tData[förbrukning],tData[anläggning],"="&amp;H$45,tData[ÅR],"="&amp;$C46,tData[KVARTAL],"="&amp;$D46)/H39-1)</f>
        <v>-2.819450476663321E-3</v>
      </c>
      <c r="I46" s="8">
        <f ca="1">IF(OR(I$45="",$C46=""),"",SUMIFS(tData[förbrukning],tData[anläggning],"="&amp;I$45,tData[ÅR],"="&amp;$C46,tData[KVARTAL],"="&amp;$D46)/I39-1)</f>
        <v>0.20673920673920665</v>
      </c>
      <c r="J46" s="8" t="str">
        <f ca="1">IF(OR(J$45="",$C46=""),"",SUMIFS(tData[förbrukning],tData[anläggning],"="&amp;J$45,tData[ÅR],"="&amp;$C46,tData[KVARTAL],"="&amp;$D46)/J39-1)</f>
        <v/>
      </c>
      <c r="K46" s="8" t="str">
        <f ca="1">IF(OR(K$45="",$C46=""),"",SUMIFS(tData[förbrukning],tData[anläggning],"="&amp;K$45,tData[ÅR],"="&amp;$C46,tData[KVARTAL],"="&amp;$D46)/K39-1)</f>
        <v/>
      </c>
      <c r="L46" s="8" t="str">
        <f ca="1">IF(OR(L$45="",$C46=""),"",SUMIFS(tData[förbrukning],tData[anläggning],"="&amp;L$45,tData[ÅR],"="&amp;$C46,tData[KVARTAL],"="&amp;$D46)/L39-1)</f>
        <v/>
      </c>
      <c r="M46" s="8" t="str">
        <f ca="1">IF(OR(M$45="",$C46=""),"",SUMIFS(tData[förbrukning],tData[anläggning],"="&amp;M$45,tData[ÅR],"="&amp;$C46,tData[KVARTAL],"="&amp;$D46)/M39-1)</f>
        <v/>
      </c>
    </row>
    <row r="47" spans="1:13" x14ac:dyDescent="0.25">
      <c r="B47" s="1">
        <f t="shared" ref="B47:B69" si="3">IF(C47="","",DATE(C47,RIGHT(D47,1)*3-2,1))</f>
        <v>42095</v>
      </c>
      <c r="C47" t="str">
        <f>C46</f>
        <v>2015</v>
      </c>
      <c r="D47" t="str">
        <f t="shared" ref="D47:D57" si="4">IF(C47="","","Q"&amp;MOD(ROW(D43)-2,4)+1)</f>
        <v>Q2</v>
      </c>
      <c r="E47" s="8">
        <f ca="1">IF(OR(E$45="",$C47=""),"",SUMIFS(tData[förbrukning],tData[anläggning],"="&amp;E$45,tData[ÅR],"="&amp;$C47,tData[KVARTAL],"="&amp;$D47)/E40-1)</f>
        <v>0.13205282112845129</v>
      </c>
      <c r="F47" s="8">
        <f ca="1">IF(OR(F$45="",$C47=""),"",SUMIFS(tData[förbrukning],tData[anläggning],"="&amp;F$45,tData[ÅR],"="&amp;$C47,tData[KVARTAL],"="&amp;$D47)/F40-1)</f>
        <v>-3.1982942430703876E-3</v>
      </c>
      <c r="G47" s="8">
        <f ca="1">IF(OR(G$45="",$C47=""),"",SUMIFS(tData[förbrukning],tData[anläggning],"="&amp;G$45,tData[ÅR],"="&amp;$C47,tData[KVARTAL],"="&amp;$D47)/G40-1)</f>
        <v>-0.26111408677021963</v>
      </c>
      <c r="H47" s="8">
        <f ca="1">IF(OR(H$45="",$C47=""),"",SUMIFS(tData[förbrukning],tData[anläggning],"="&amp;H$45,tData[ÅR],"="&amp;$C47,tData[KVARTAL],"="&amp;$D47)/H40-1)</f>
        <v>0.11158502810343629</v>
      </c>
      <c r="I47" s="8">
        <f ca="1">IF(OR(I$45="",$C47=""),"",SUMIFS(tData[förbrukning],tData[anläggning],"="&amp;I$45,tData[ÅR],"="&amp;$C47,tData[KVARTAL],"="&amp;$D47)/I40-1)</f>
        <v>-0.2281855340323441</v>
      </c>
      <c r="J47" s="8" t="str">
        <f ca="1">IF(OR(J$45="",$C47=""),"",SUMIFS(tData[förbrukning],tData[anläggning],"="&amp;J$45,tData[ÅR],"="&amp;$C47,tData[KVARTAL],"="&amp;$D47)/J40-1)</f>
        <v/>
      </c>
      <c r="K47" s="8" t="str">
        <f ca="1">IF(OR(K$45="",$C47=""),"",SUMIFS(tData[förbrukning],tData[anläggning],"="&amp;K$45,tData[ÅR],"="&amp;$C47,tData[KVARTAL],"="&amp;$D47)/K40-1)</f>
        <v/>
      </c>
      <c r="L47" s="8" t="str">
        <f ca="1">IF(OR(L$45="",$C47=""),"",SUMIFS(tData[förbrukning],tData[anläggning],"="&amp;L$45,tData[ÅR],"="&amp;$C47,tData[KVARTAL],"="&amp;$D47)/L40-1)</f>
        <v/>
      </c>
      <c r="M47" s="8" t="str">
        <f ca="1">IF(OR(M$45="",$C47=""),"",SUMIFS(tData[förbrukning],tData[anläggning],"="&amp;M$45,tData[ÅR],"="&amp;$C47,tData[KVARTAL],"="&amp;$D47)/M40-1)</f>
        <v/>
      </c>
    </row>
    <row r="48" spans="1:13" x14ac:dyDescent="0.25">
      <c r="B48" s="1">
        <f t="shared" si="3"/>
        <v>42186</v>
      </c>
      <c r="C48" t="str">
        <f>C46</f>
        <v>2015</v>
      </c>
      <c r="D48" t="str">
        <f t="shared" si="4"/>
        <v>Q3</v>
      </c>
      <c r="E48" s="8">
        <f ca="1">IF(OR(E$45="",$C48=""),"",SUMIFS(tData[förbrukning],tData[anläggning],"="&amp;E$45,tData[ÅR],"="&amp;$C48,tData[KVARTAL],"="&amp;$D48)/E41-1)</f>
        <v>0.12700964630225076</v>
      </c>
      <c r="F48" s="8">
        <f ca="1">IF(OR(F$45="",$C48=""),"",SUMIFS(tData[förbrukning],tData[anläggning],"="&amp;F$45,tData[ÅR],"="&amp;$C48,tData[KVARTAL],"="&amp;$D48)/F41-1)</f>
        <v>1.8423746161719601E-2</v>
      </c>
      <c r="G48" s="8">
        <f ca="1">IF(OR(G$45="",$C48=""),"",SUMIFS(tData[förbrukning],tData[anläggning],"="&amp;G$45,tData[ÅR],"="&amp;$C48,tData[KVARTAL],"="&amp;$D48)/G41-1)</f>
        <v>-0.14645308924485123</v>
      </c>
      <c r="H48" s="8">
        <f ca="1">IF(OR(H$45="",$C48=""),"",SUMIFS(tData[förbrukning],tData[anläggning],"="&amp;H$45,tData[ÅR],"="&amp;$C48,tData[KVARTAL],"="&amp;$D48)/H41-1)</f>
        <v>0.47650427551580754</v>
      </c>
      <c r="I48" s="8">
        <f ca="1">IF(OR(I$45="",$C48=""),"",SUMIFS(tData[förbrukning],tData[anläggning],"="&amp;I$45,tData[ÅR],"="&amp;$C48,tData[KVARTAL],"="&amp;$D48)/I41-1)</f>
        <v>-0.11850053632924973</v>
      </c>
      <c r="J48" s="8" t="str">
        <f ca="1">IF(OR(J$45="",$C48=""),"",SUMIFS(tData[förbrukning],tData[anläggning],"="&amp;J$45,tData[ÅR],"="&amp;$C48,tData[KVARTAL],"="&amp;$D48)/J41-1)</f>
        <v/>
      </c>
      <c r="K48" s="8" t="str">
        <f ca="1">IF(OR(K$45="",$C48=""),"",SUMIFS(tData[förbrukning],tData[anläggning],"="&amp;K$45,tData[ÅR],"="&amp;$C48,tData[KVARTAL],"="&amp;$D48)/K41-1)</f>
        <v/>
      </c>
      <c r="L48" s="8" t="str">
        <f ca="1">IF(OR(L$45="",$C48=""),"",SUMIFS(tData[förbrukning],tData[anläggning],"="&amp;L$45,tData[ÅR],"="&amp;$C48,tData[KVARTAL],"="&amp;$D48)/L41-1)</f>
        <v/>
      </c>
      <c r="M48" s="8" t="str">
        <f ca="1">IF(OR(M$45="",$C48=""),"",SUMIFS(tData[förbrukning],tData[anläggning],"="&amp;M$45,tData[ÅR],"="&amp;$C48,tData[KVARTAL],"="&amp;$D48)/M41-1)</f>
        <v/>
      </c>
    </row>
    <row r="49" spans="2:13" x14ac:dyDescent="0.25">
      <c r="B49" s="1">
        <f t="shared" si="3"/>
        <v>42278</v>
      </c>
      <c r="C49" t="str">
        <f>C46</f>
        <v>2015</v>
      </c>
      <c r="D49" t="str">
        <f t="shared" si="4"/>
        <v>Q4</v>
      </c>
      <c r="E49" s="8">
        <f ca="1">IF(OR(E$45="",$C49=""),"",SUMIFS(tData[förbrukning],tData[anläggning],"="&amp;E$45,tData[ÅR],"="&amp;$C49,tData[KVARTAL],"="&amp;$D49)/E42-1)</f>
        <v>-4.0442741592166875E-2</v>
      </c>
      <c r="F49" s="8">
        <f ca="1">IF(OR(F$45="",$C49=""),"",SUMIFS(tData[förbrukning],tData[anläggning],"="&amp;F$45,tData[ÅR],"="&amp;$C49,tData[KVARTAL],"="&amp;$D49)/F42-1)</f>
        <v>4.0510127531882878E-2</v>
      </c>
      <c r="G49" s="8">
        <f ca="1">IF(OR(G$45="",$C49=""),"",SUMIFS(tData[förbrukning],tData[anläggning],"="&amp;G$45,tData[ÅR],"="&amp;$C49,tData[KVARTAL],"="&amp;$D49)/G42-1)</f>
        <v>-0.11556099052277591</v>
      </c>
      <c r="H49" s="8">
        <f ca="1">IF(OR(H$45="",$C49=""),"",SUMIFS(tData[förbrukning],tData[anläggning],"="&amp;H$45,tData[ÅR],"="&amp;$C49,tData[KVARTAL],"="&amp;$D49)/H42-1)</f>
        <v>0.8022560599007813</v>
      </c>
      <c r="I49" s="8">
        <f ca="1">IF(OR(I$45="",$C49=""),"",SUMIFS(tData[förbrukning],tData[anläggning],"="&amp;I$45,tData[ÅR],"="&amp;$C49,tData[KVARTAL],"="&amp;$D49)/I42-1)</f>
        <v>-0.49605055292259082</v>
      </c>
      <c r="J49" s="8" t="str">
        <f ca="1">IF(OR(J$45="",$C49=""),"",SUMIFS(tData[förbrukning],tData[anläggning],"="&amp;J$45,tData[ÅR],"="&amp;$C49,tData[KVARTAL],"="&amp;$D49)/J42-1)</f>
        <v/>
      </c>
      <c r="K49" s="8" t="str">
        <f ca="1">IF(OR(K$45="",$C49=""),"",SUMIFS(tData[förbrukning],tData[anläggning],"="&amp;K$45,tData[ÅR],"="&amp;$C49,tData[KVARTAL],"="&amp;$D49)/K42-1)</f>
        <v/>
      </c>
      <c r="L49" s="8" t="str">
        <f ca="1">IF(OR(L$45="",$C49=""),"",SUMIFS(tData[förbrukning],tData[anläggning],"="&amp;L$45,tData[ÅR],"="&amp;$C49,tData[KVARTAL],"="&amp;$D49)/L42-1)</f>
        <v/>
      </c>
      <c r="M49" s="8" t="str">
        <f ca="1">IF(OR(M$45="",$C49=""),"",SUMIFS(tData[förbrukning],tData[anläggning],"="&amp;M$45,tData[ÅR],"="&amp;$C49,tData[KVARTAL],"="&amp;$D49)/M42-1)</f>
        <v/>
      </c>
    </row>
    <row r="50" spans="2:13" x14ac:dyDescent="0.25">
      <c r="B50" s="1">
        <f t="shared" si="3"/>
        <v>42370</v>
      </c>
      <c r="C50" t="str">
        <f>IF(S7="","",S7)</f>
        <v>2016</v>
      </c>
      <c r="D50" t="str">
        <f t="shared" si="4"/>
        <v>Q1</v>
      </c>
      <c r="E50" s="8">
        <f ca="1">IF(OR(E$45="",$C50=""),"",SUMIFS(tData[förbrukning],tData[anläggning],"="&amp;E$45,tData[ÅR],"="&amp;$C50,tData[KVARTAL],"="&amp;$D50)/E39-1)</f>
        <v>0.12635692574902291</v>
      </c>
      <c r="F50" s="8">
        <f ca="1">IF(OR(F$45="",$C50=""),"",SUMIFS(tData[förbrukning],tData[anläggning],"="&amp;F$45,tData[ÅR],"="&amp;$C50,tData[KVARTAL],"="&amp;$D50)/F39-1)</f>
        <v>1.5055467511885912E-2</v>
      </c>
      <c r="G50" s="8">
        <f ca="1">IF(OR(G$45="",$C50=""),"",SUMIFS(tData[förbrukning],tData[anläggning],"="&amp;G$45,tData[ÅR],"="&amp;$C50,tData[KVARTAL],"="&amp;$D50)/G39-1)</f>
        <v>-0.1926901370599301</v>
      </c>
      <c r="H50" s="8">
        <f ca="1">IF(OR(H$45="",$C50=""),"",SUMIFS(tData[förbrukning],tData[anläggning],"="&amp;H$45,tData[ÅR],"="&amp;$C50,tData[KVARTAL],"="&amp;$D50)/H39-1)</f>
        <v>-1.8173016822375598E-2</v>
      </c>
      <c r="I50" s="8">
        <f ca="1">IF(OR(I$45="",$C50=""),"",SUMIFS(tData[förbrukning],tData[anläggning],"="&amp;I$45,tData[ÅR],"="&amp;$C50,tData[KVARTAL],"="&amp;$D50)/I39-1)</f>
        <v>-5.967005967005945E-3</v>
      </c>
      <c r="J50" s="8" t="str">
        <f ca="1">IF(OR(J$45="",$C50=""),"",SUMIFS(tData[förbrukning],tData[anläggning],"="&amp;J$45,tData[ÅR],"="&amp;$C50,tData[KVARTAL],"="&amp;$D50)/J39-1)</f>
        <v/>
      </c>
      <c r="K50" s="8" t="str">
        <f ca="1">IF(OR(K$45="",$C50=""),"",SUMIFS(tData[förbrukning],tData[anläggning],"="&amp;K$45,tData[ÅR],"="&amp;$C50,tData[KVARTAL],"="&amp;$D50)/K39-1)</f>
        <v/>
      </c>
      <c r="L50" s="8" t="str">
        <f ca="1">IF(OR(L$45="",$C50=""),"",SUMIFS(tData[förbrukning],tData[anläggning],"="&amp;L$45,tData[ÅR],"="&amp;$C50,tData[KVARTAL],"="&amp;$D50)/L39-1)</f>
        <v/>
      </c>
      <c r="M50" s="8" t="str">
        <f ca="1">IF(OR(M$45="",$C50=""),"",SUMIFS(tData[förbrukning],tData[anläggning],"="&amp;M$45,tData[ÅR],"="&amp;$C50,tData[KVARTAL],"="&amp;$D50)/M39-1)</f>
        <v/>
      </c>
    </row>
    <row r="51" spans="2:13" x14ac:dyDescent="0.25">
      <c r="B51" s="1">
        <f t="shared" si="3"/>
        <v>42461</v>
      </c>
      <c r="C51" t="str">
        <f>C50</f>
        <v>2016</v>
      </c>
      <c r="D51" t="str">
        <f t="shared" si="4"/>
        <v>Q2</v>
      </c>
      <c r="E51" s="8">
        <f ca="1">IF(OR(E$45="",$C51=""),"",SUMIFS(tData[förbrukning],tData[anläggning],"="&amp;E$45,tData[ÅR],"="&amp;$C51,tData[KVARTAL],"="&amp;$D51)/E40-1)</f>
        <v>0.10714285714285721</v>
      </c>
      <c r="F51" s="8">
        <f ca="1">IF(OR(F$45="",$C51=""),"",SUMIFS(tData[förbrukning],tData[anläggning],"="&amp;F$45,tData[ÅR],"="&amp;$C51,tData[KVARTAL],"="&amp;$D51)/F40-1)</f>
        <v>2.8784648187633266E-2</v>
      </c>
      <c r="G51" s="8">
        <f ca="1">IF(OR(G$45="",$C51=""),"",SUMIFS(tData[förbrukning],tData[anläggning],"="&amp;G$45,tData[ÅR],"="&amp;$C51,tData[KVARTAL],"="&amp;$D51)/G40-1)</f>
        <v>-0.31521156936261385</v>
      </c>
      <c r="H51" s="8">
        <f ca="1">IF(OR(H$45="",$C51=""),"",SUMIFS(tData[förbrukning],tData[anläggning],"="&amp;H$45,tData[ÅR],"="&amp;$C51,tData[KVARTAL],"="&amp;$D51)/H40-1)</f>
        <v>-0.25339896288514308</v>
      </c>
      <c r="I51" s="8">
        <f ca="1">IF(OR(I$45="",$C51=""),"",SUMIFS(tData[förbrukning],tData[anläggning],"="&amp;I$45,tData[ÅR],"="&amp;$C51,tData[KVARTAL],"="&amp;$D51)/I40-1)</f>
        <v>3.3765772169895847E-3</v>
      </c>
      <c r="J51" s="8" t="str">
        <f ca="1">IF(OR(J$45="",$C51=""),"",SUMIFS(tData[förbrukning],tData[anläggning],"="&amp;J$45,tData[ÅR],"="&amp;$C51,tData[KVARTAL],"="&amp;$D51)/J40-1)</f>
        <v/>
      </c>
      <c r="K51" s="8" t="str">
        <f ca="1">IF(OR(K$45="",$C51=""),"",SUMIFS(tData[förbrukning],tData[anläggning],"="&amp;K$45,tData[ÅR],"="&amp;$C51,tData[KVARTAL],"="&amp;$D51)/K40-1)</f>
        <v/>
      </c>
      <c r="L51" s="8" t="str">
        <f ca="1">IF(OR(L$45="",$C51=""),"",SUMIFS(tData[förbrukning],tData[anläggning],"="&amp;L$45,tData[ÅR],"="&amp;$C51,tData[KVARTAL],"="&amp;$D51)/L40-1)</f>
        <v/>
      </c>
      <c r="M51" s="8" t="str">
        <f ca="1">IF(OR(M$45="",$C51=""),"",SUMIFS(tData[förbrukning],tData[anläggning],"="&amp;M$45,tData[ÅR],"="&amp;$C51,tData[KVARTAL],"="&amp;$D51)/M40-1)</f>
        <v/>
      </c>
    </row>
    <row r="52" spans="2:13" x14ac:dyDescent="0.25">
      <c r="B52" s="1">
        <f t="shared" si="3"/>
        <v>42552</v>
      </c>
      <c r="C52" t="str">
        <f>C50</f>
        <v>2016</v>
      </c>
      <c r="D52" t="str">
        <f t="shared" si="4"/>
        <v>Q3</v>
      </c>
      <c r="E52" s="8">
        <f ca="1">IF(OR(E$45="",$C52=""),"",SUMIFS(tData[förbrukning],tData[anläggning],"="&amp;E$45,tData[ÅR],"="&amp;$C52,tData[KVARTAL],"="&amp;$D52)/E41-1)</f>
        <v>-4.5980707395498421E-2</v>
      </c>
      <c r="F52" s="8">
        <f ca="1">IF(OR(F$45="",$C52=""),"",SUMIFS(tData[förbrukning],tData[anläggning],"="&amp;F$45,tData[ÅR],"="&amp;$C52,tData[KVARTAL],"="&amp;$D52)/F41-1)</f>
        <v>6.5506653019447247E-2</v>
      </c>
      <c r="G52" s="8">
        <f ca="1">IF(OR(G$45="",$C52=""),"",SUMIFS(tData[förbrukning],tData[anläggning],"="&amp;G$45,tData[ÅR],"="&amp;$C52,tData[KVARTAL],"="&amp;$D52)/G41-1)</f>
        <v>-0.24713958810068648</v>
      </c>
      <c r="H52" s="8">
        <f ca="1">IF(OR(H$45="",$C52=""),"",SUMIFS(tData[förbrukning],tData[anläggning],"="&amp;H$45,tData[ÅR],"="&amp;$C52,tData[KVARTAL],"="&amp;$D52)/H41-1)</f>
        <v>-0.14160941696832496</v>
      </c>
      <c r="I52" s="8">
        <f ca="1">IF(OR(I$45="",$C52=""),"",SUMIFS(tData[förbrukning],tData[anläggning],"="&amp;I$45,tData[ÅR],"="&amp;$C52,tData[KVARTAL],"="&amp;$D52)/I41-1)</f>
        <v>-0.27330209450685938</v>
      </c>
      <c r="J52" s="8" t="str">
        <f ca="1">IF(OR(J$45="",$C52=""),"",SUMIFS(tData[förbrukning],tData[anläggning],"="&amp;J$45,tData[ÅR],"="&amp;$C52,tData[KVARTAL],"="&amp;$D52)/J41-1)</f>
        <v/>
      </c>
      <c r="K52" s="8" t="str">
        <f ca="1">IF(OR(K$45="",$C52=""),"",SUMIFS(tData[förbrukning],tData[anläggning],"="&amp;K$45,tData[ÅR],"="&amp;$C52,tData[KVARTAL],"="&amp;$D52)/K41-1)</f>
        <v/>
      </c>
      <c r="L52" s="8" t="str">
        <f ca="1">IF(OR(L$45="",$C52=""),"",SUMIFS(tData[förbrukning],tData[anläggning],"="&amp;L$45,tData[ÅR],"="&amp;$C52,tData[KVARTAL],"="&amp;$D52)/L41-1)</f>
        <v/>
      </c>
      <c r="M52" s="8" t="str">
        <f ca="1">IF(OR(M$45="",$C52=""),"",SUMIFS(tData[förbrukning],tData[anläggning],"="&amp;M$45,tData[ÅR],"="&amp;$C52,tData[KVARTAL],"="&amp;$D52)/M41-1)</f>
        <v/>
      </c>
    </row>
    <row r="53" spans="2:13" x14ac:dyDescent="0.25">
      <c r="B53" s="1">
        <f t="shared" si="3"/>
        <v>42644</v>
      </c>
      <c r="C53" t="str">
        <f>C50</f>
        <v>2016</v>
      </c>
      <c r="D53" t="str">
        <f t="shared" si="4"/>
        <v>Q4</v>
      </c>
      <c r="E53" s="8">
        <f ca="1">IF(OR(E$45="",$C53=""),"",SUMIFS(tData[förbrukning],tData[anläggning],"="&amp;E$45,tData[ÅR],"="&amp;$C53,tData[KVARTAL],"="&amp;$D53)/E42-1)</f>
        <v>-9.3656875266070694E-2</v>
      </c>
      <c r="F53" s="8">
        <f ca="1">IF(OR(F$45="",$C53=""),"",SUMIFS(tData[förbrukning],tData[anläggning],"="&amp;F$45,tData[ÅR],"="&amp;$C53,tData[KVARTAL],"="&amp;$D53)/F42-1)</f>
        <v>3.9759939984996162E-2</v>
      </c>
      <c r="G53" s="8">
        <f ca="1">IF(OR(G$45="",$C53=""),"",SUMIFS(tData[förbrukning],tData[anläggning],"="&amp;G$45,tData[ÅR],"="&amp;$C53,tData[KVARTAL],"="&amp;$D53)/G42-1)</f>
        <v>-0.19046163252827886</v>
      </c>
      <c r="H53" s="8">
        <f ca="1">IF(OR(H$45="",$C53=""),"",SUMIFS(tData[förbrukning],tData[anläggning],"="&amp;H$45,tData[ÅR],"="&amp;$C53,tData[KVARTAL],"="&amp;$D53)/H42-1)</f>
        <v>0.65951173038852562</v>
      </c>
      <c r="I53" s="8">
        <f ca="1">IF(OR(I$45="",$C53=""),"",SUMIFS(tData[förbrukning],tData[anläggning],"="&amp;I$45,tData[ÅR],"="&amp;$C53,tData[KVARTAL],"="&amp;$D53)/I42-1)</f>
        <v>-0.58925750394944709</v>
      </c>
      <c r="J53" s="8" t="str">
        <f ca="1">IF(OR(J$45="",$C53=""),"",SUMIFS(tData[förbrukning],tData[anläggning],"="&amp;J$45,tData[ÅR],"="&amp;$C53,tData[KVARTAL],"="&amp;$D53)/J42-1)</f>
        <v/>
      </c>
      <c r="K53" s="8" t="str">
        <f ca="1">IF(OR(K$45="",$C53=""),"",SUMIFS(tData[förbrukning],tData[anläggning],"="&amp;K$45,tData[ÅR],"="&amp;$C53,tData[KVARTAL],"="&amp;$D53)/K42-1)</f>
        <v/>
      </c>
      <c r="L53" s="8" t="str">
        <f ca="1">IF(OR(L$45="",$C53=""),"",SUMIFS(tData[förbrukning],tData[anläggning],"="&amp;L$45,tData[ÅR],"="&amp;$C53,tData[KVARTAL],"="&amp;$D53)/L42-1)</f>
        <v/>
      </c>
      <c r="M53" s="8" t="str">
        <f ca="1">IF(OR(M$45="",$C53=""),"",SUMIFS(tData[förbrukning],tData[anläggning],"="&amp;M$45,tData[ÅR],"="&amp;$C53,tData[KVARTAL],"="&amp;$D53)/M42-1)</f>
        <v/>
      </c>
    </row>
    <row r="54" spans="2:13" x14ac:dyDescent="0.25">
      <c r="B54" s="1" t="str">
        <f t="shared" si="3"/>
        <v/>
      </c>
      <c r="C54" t="str">
        <f>IF(S8="","",S8)</f>
        <v/>
      </c>
      <c r="D54" t="str">
        <f t="shared" si="4"/>
        <v/>
      </c>
      <c r="E54" s="8" t="str">
        <f ca="1">IF(OR(E$45="",$C54=""),"",SUMIFS(tData[förbrukning],tData[anläggning],"="&amp;E$45,tData[ÅR],"="&amp;$C54,tData[KVARTAL],"="&amp;$D54)/E39-1)</f>
        <v/>
      </c>
      <c r="F54" s="8" t="str">
        <f ca="1">IF(OR(F$45="",$C54=""),"",SUMIFS(tData[förbrukning],tData[anläggning],"="&amp;F$45,tData[ÅR],"="&amp;$C54,tData[KVARTAL],"="&amp;$D54)/F39-1)</f>
        <v/>
      </c>
      <c r="G54" s="8" t="str">
        <f ca="1">IF(OR(G$45="",$C54=""),"",SUMIFS(tData[förbrukning],tData[anläggning],"="&amp;G$45,tData[ÅR],"="&amp;$C54,tData[KVARTAL],"="&amp;$D54)/G39-1)</f>
        <v/>
      </c>
      <c r="H54" s="8" t="str">
        <f ca="1">IF(OR(H$45="",$C54=""),"",SUMIFS(tData[förbrukning],tData[anläggning],"="&amp;H$45,tData[ÅR],"="&amp;$C54,tData[KVARTAL],"="&amp;$D54)/H39-1)</f>
        <v/>
      </c>
      <c r="I54" s="8" t="str">
        <f ca="1">IF(OR(I$45="",$C54=""),"",SUMIFS(tData[förbrukning],tData[anläggning],"="&amp;I$45,tData[ÅR],"="&amp;$C54,tData[KVARTAL],"="&amp;$D54)/I39-1)</f>
        <v/>
      </c>
      <c r="J54" s="8" t="str">
        <f ca="1">IF(OR(J$45="",$C54=""),"",SUMIFS(tData[förbrukning],tData[anläggning],"="&amp;J$45,tData[ÅR],"="&amp;$C54,tData[KVARTAL],"="&amp;$D54)/J39-1)</f>
        <v/>
      </c>
      <c r="K54" s="8" t="str">
        <f ca="1">IF(OR(K$45="",$C54=""),"",SUMIFS(tData[förbrukning],tData[anläggning],"="&amp;K$45,tData[ÅR],"="&amp;$C54,tData[KVARTAL],"="&amp;$D54)/K39-1)</f>
        <v/>
      </c>
      <c r="L54" s="8" t="str">
        <f ca="1">IF(OR(L$45="",$C54=""),"",SUMIFS(tData[förbrukning],tData[anläggning],"="&amp;L$45,tData[ÅR],"="&amp;$C54,tData[KVARTAL],"="&amp;$D54)/L39-1)</f>
        <v/>
      </c>
      <c r="M54" s="8" t="str">
        <f ca="1">IF(OR(M$45="",$C54=""),"",SUMIFS(tData[förbrukning],tData[anläggning],"="&amp;M$45,tData[ÅR],"="&amp;$C54,tData[KVARTAL],"="&amp;$D54)/M39-1)</f>
        <v/>
      </c>
    </row>
    <row r="55" spans="2:13" x14ac:dyDescent="0.25">
      <c r="B55" s="1" t="str">
        <f t="shared" si="3"/>
        <v/>
      </c>
      <c r="C55" t="str">
        <f>C54</f>
        <v/>
      </c>
      <c r="D55" t="str">
        <f t="shared" si="4"/>
        <v/>
      </c>
      <c r="E55" s="8" t="str">
        <f ca="1">IF(OR(E$45="",$C55=""),"",SUMIFS(tData[förbrukning],tData[anläggning],"="&amp;E$45,tData[ÅR],"="&amp;$C55,tData[KVARTAL],"="&amp;$D55)/E40-1)</f>
        <v/>
      </c>
      <c r="F55" s="8" t="str">
        <f ca="1">IF(OR(F$45="",$C55=""),"",SUMIFS(tData[förbrukning],tData[anläggning],"="&amp;F$45,tData[ÅR],"="&amp;$C55,tData[KVARTAL],"="&amp;$D55)/F40-1)</f>
        <v/>
      </c>
      <c r="G55" s="8" t="str">
        <f ca="1">IF(OR(G$45="",$C55=""),"",SUMIFS(tData[förbrukning],tData[anläggning],"="&amp;G$45,tData[ÅR],"="&amp;$C55,tData[KVARTAL],"="&amp;$D55)/G40-1)</f>
        <v/>
      </c>
      <c r="H55" s="8" t="str">
        <f ca="1">IF(OR(H$45="",$C55=""),"",SUMIFS(tData[förbrukning],tData[anläggning],"="&amp;H$45,tData[ÅR],"="&amp;$C55,tData[KVARTAL],"="&amp;$D55)/H40-1)</f>
        <v/>
      </c>
      <c r="I55" s="8" t="str">
        <f ca="1">IF(OR(I$45="",$C55=""),"",SUMIFS(tData[förbrukning],tData[anläggning],"="&amp;I$45,tData[ÅR],"="&amp;$C55,tData[KVARTAL],"="&amp;$D55)/I40-1)</f>
        <v/>
      </c>
      <c r="J55" s="8" t="str">
        <f ca="1">IF(OR(J$45="",$C55=""),"",SUMIFS(tData[förbrukning],tData[anläggning],"="&amp;J$45,tData[ÅR],"="&amp;$C55,tData[KVARTAL],"="&amp;$D55)/J40-1)</f>
        <v/>
      </c>
      <c r="K55" s="8" t="str">
        <f ca="1">IF(OR(K$45="",$C55=""),"",SUMIFS(tData[förbrukning],tData[anläggning],"="&amp;K$45,tData[ÅR],"="&amp;$C55,tData[KVARTAL],"="&amp;$D55)/K40-1)</f>
        <v/>
      </c>
      <c r="L55" s="8" t="str">
        <f ca="1">IF(OR(L$45="",$C55=""),"",SUMIFS(tData[förbrukning],tData[anläggning],"="&amp;L$45,tData[ÅR],"="&amp;$C55,tData[KVARTAL],"="&amp;$D55)/L40-1)</f>
        <v/>
      </c>
      <c r="M55" s="8" t="str">
        <f ca="1">IF(OR(M$45="",$C55=""),"",SUMIFS(tData[förbrukning],tData[anläggning],"="&amp;M$45,tData[ÅR],"="&amp;$C55,tData[KVARTAL],"="&amp;$D55)/M40-1)</f>
        <v/>
      </c>
    </row>
    <row r="56" spans="2:13" x14ac:dyDescent="0.25">
      <c r="B56" s="1" t="str">
        <f t="shared" si="3"/>
        <v/>
      </c>
      <c r="C56" t="str">
        <f>C54</f>
        <v/>
      </c>
      <c r="D56" t="str">
        <f t="shared" si="4"/>
        <v/>
      </c>
      <c r="E56" s="8" t="str">
        <f ca="1">IF(OR(E$45="",$C56=""),"",SUMIFS(tData[förbrukning],tData[anläggning],"="&amp;E$45,tData[ÅR],"="&amp;$C56,tData[KVARTAL],"="&amp;$D56)/E41-1)</f>
        <v/>
      </c>
      <c r="F56" s="8" t="str">
        <f ca="1">IF(OR(F$45="",$C56=""),"",SUMIFS(tData[förbrukning],tData[anläggning],"="&amp;F$45,tData[ÅR],"="&amp;$C56,tData[KVARTAL],"="&amp;$D56)/F41-1)</f>
        <v/>
      </c>
      <c r="G56" s="8" t="str">
        <f ca="1">IF(OR(G$45="",$C56=""),"",SUMIFS(tData[förbrukning],tData[anläggning],"="&amp;G$45,tData[ÅR],"="&amp;$C56,tData[KVARTAL],"="&amp;$D56)/G41-1)</f>
        <v/>
      </c>
      <c r="H56" s="8" t="str">
        <f ca="1">IF(OR(H$45="",$C56=""),"",SUMIFS(tData[förbrukning],tData[anläggning],"="&amp;H$45,tData[ÅR],"="&amp;$C56,tData[KVARTAL],"="&amp;$D56)/H41-1)</f>
        <v/>
      </c>
      <c r="I56" s="8" t="str">
        <f ca="1">IF(OR(I$45="",$C56=""),"",SUMIFS(tData[förbrukning],tData[anläggning],"="&amp;I$45,tData[ÅR],"="&amp;$C56,tData[KVARTAL],"="&amp;$D56)/I41-1)</f>
        <v/>
      </c>
      <c r="J56" s="8" t="str">
        <f ca="1">IF(OR(J$45="",$C56=""),"",SUMIFS(tData[förbrukning],tData[anläggning],"="&amp;J$45,tData[ÅR],"="&amp;$C56,tData[KVARTAL],"="&amp;$D56)/J41-1)</f>
        <v/>
      </c>
      <c r="K56" s="8" t="str">
        <f ca="1">IF(OR(K$45="",$C56=""),"",SUMIFS(tData[förbrukning],tData[anläggning],"="&amp;K$45,tData[ÅR],"="&amp;$C56,tData[KVARTAL],"="&amp;$D56)/K41-1)</f>
        <v/>
      </c>
      <c r="L56" s="8" t="str">
        <f ca="1">IF(OR(L$45="",$C56=""),"",SUMIFS(tData[förbrukning],tData[anläggning],"="&amp;L$45,tData[ÅR],"="&amp;$C56,tData[KVARTAL],"="&amp;$D56)/L41-1)</f>
        <v/>
      </c>
      <c r="M56" s="8" t="str">
        <f ca="1">IF(OR(M$45="",$C56=""),"",SUMIFS(tData[förbrukning],tData[anläggning],"="&amp;M$45,tData[ÅR],"="&amp;$C56,tData[KVARTAL],"="&amp;$D56)/M41-1)</f>
        <v/>
      </c>
    </row>
    <row r="57" spans="2:13" x14ac:dyDescent="0.25">
      <c r="B57" s="1" t="str">
        <f t="shared" si="3"/>
        <v/>
      </c>
      <c r="C57" t="str">
        <f>C54</f>
        <v/>
      </c>
      <c r="D57" t="str">
        <f t="shared" si="4"/>
        <v/>
      </c>
      <c r="E57" s="8" t="str">
        <f ca="1">IF(OR(E$45="",$C57=""),"",SUMIFS(tData[förbrukning],tData[anläggning],"="&amp;E$45,tData[ÅR],"="&amp;$C57,tData[KVARTAL],"="&amp;$D57)/E42-1)</f>
        <v/>
      </c>
      <c r="F57" s="8" t="str">
        <f ca="1">IF(OR(F$45="",$C57=""),"",SUMIFS(tData[förbrukning],tData[anläggning],"="&amp;F$45,tData[ÅR],"="&amp;$C57,tData[KVARTAL],"="&amp;$D57)/F42-1)</f>
        <v/>
      </c>
      <c r="G57" s="8" t="str">
        <f ca="1">IF(OR(G$45="",$C57=""),"",SUMIFS(tData[förbrukning],tData[anläggning],"="&amp;G$45,tData[ÅR],"="&amp;$C57,tData[KVARTAL],"="&amp;$D57)/G42-1)</f>
        <v/>
      </c>
      <c r="H57" s="8" t="str">
        <f ca="1">IF(OR(H$45="",$C57=""),"",SUMIFS(tData[förbrukning],tData[anläggning],"="&amp;H$45,tData[ÅR],"="&amp;$C57,tData[KVARTAL],"="&amp;$D57)/H42-1)</f>
        <v/>
      </c>
      <c r="I57" s="8" t="str">
        <f ca="1">IF(OR(I$45="",$C57=""),"",SUMIFS(tData[förbrukning],tData[anläggning],"="&amp;I$45,tData[ÅR],"="&amp;$C57,tData[KVARTAL],"="&amp;$D57)/I42-1)</f>
        <v/>
      </c>
      <c r="J57" s="8" t="str">
        <f ca="1">IF(OR(J$45="",$C57=""),"",SUMIFS(tData[förbrukning],tData[anläggning],"="&amp;J$45,tData[ÅR],"="&amp;$C57,tData[KVARTAL],"="&amp;$D57)/J42-1)</f>
        <v/>
      </c>
      <c r="K57" s="8" t="str">
        <f ca="1">IF(OR(K$45="",$C57=""),"",SUMIFS(tData[förbrukning],tData[anläggning],"="&amp;K$45,tData[ÅR],"="&amp;$C57,tData[KVARTAL],"="&amp;$D57)/K42-1)</f>
        <v/>
      </c>
      <c r="L57" s="8" t="str">
        <f ca="1">IF(OR(L$45="",$C57=""),"",SUMIFS(tData[förbrukning],tData[anläggning],"="&amp;L$45,tData[ÅR],"="&amp;$C57,tData[KVARTAL],"="&amp;$D57)/L42-1)</f>
        <v/>
      </c>
      <c r="M57" s="8" t="str">
        <f ca="1">IF(OR(M$45="",$C57=""),"",SUMIFS(tData[förbrukning],tData[anläggning],"="&amp;M$45,tData[ÅR],"="&amp;$C57,tData[KVARTAL],"="&amp;$D57)/M42-1)</f>
        <v/>
      </c>
    </row>
    <row r="58" spans="2:13" x14ac:dyDescent="0.25">
      <c r="B58" s="1" t="str">
        <f t="shared" si="3"/>
        <v/>
      </c>
      <c r="C58" t="str">
        <f>IF(S9="","",S9)</f>
        <v/>
      </c>
      <c r="D58" t="str">
        <f t="shared" ref="D58:D69" si="5">IF(C58="","","Q"&amp;MOD(ROW(D57)-1,4)+1)</f>
        <v/>
      </c>
      <c r="E58" s="8" t="str">
        <f ca="1">IF(OR(E$45="",$C58=""),"",SUMIFS(tData[förbrukning],tData[anläggning],"="&amp;E$45,tData[ÅR],"="&amp;$C58,tData[KVARTAL],"="&amp;$D58)/E39-1)</f>
        <v/>
      </c>
      <c r="F58" s="8" t="str">
        <f ca="1">IF(OR(F$45="",$C58=""),"",SUMIFS(tData[förbrukning],tData[anläggning],"="&amp;F$45,tData[ÅR],"="&amp;$C58,tData[KVARTAL],"="&amp;$D58)/F39-1)</f>
        <v/>
      </c>
      <c r="G58" s="8" t="str">
        <f ca="1">IF(OR(G$45="",$C58=""),"",SUMIFS(tData[förbrukning],tData[anläggning],"="&amp;G$45,tData[ÅR],"="&amp;$C58,tData[KVARTAL],"="&amp;$D58)/G39-1)</f>
        <v/>
      </c>
      <c r="H58" s="8" t="str">
        <f ca="1">IF(OR(H$45="",$C58=""),"",SUMIFS(tData[förbrukning],tData[anläggning],"="&amp;H$45,tData[ÅR],"="&amp;$C58,tData[KVARTAL],"="&amp;$D58)/H39-1)</f>
        <v/>
      </c>
      <c r="I58" s="8" t="str">
        <f ca="1">IF(OR(I$45="",$C58=""),"",SUMIFS(tData[förbrukning],tData[anläggning],"="&amp;I$45,tData[ÅR],"="&amp;$C58,tData[KVARTAL],"="&amp;$D58)/I39-1)</f>
        <v/>
      </c>
      <c r="J58" s="8" t="str">
        <f ca="1">IF(OR(J$45="",$C58=""),"",SUMIFS(tData[förbrukning],tData[anläggning],"="&amp;J$45,tData[ÅR],"="&amp;$C58,tData[KVARTAL],"="&amp;$D58)/J39-1)</f>
        <v/>
      </c>
      <c r="K58" s="8" t="str">
        <f ca="1">IF(OR(K$45="",$C58=""),"",SUMIFS(tData[förbrukning],tData[anläggning],"="&amp;K$45,tData[ÅR],"="&amp;$C58,tData[KVARTAL],"="&amp;$D58)/K39-1)</f>
        <v/>
      </c>
      <c r="L58" s="8" t="str">
        <f ca="1">IF(OR(L$45="",$C58=""),"",SUMIFS(tData[förbrukning],tData[anläggning],"="&amp;L$45,tData[ÅR],"="&amp;$C58,tData[KVARTAL],"="&amp;$D58)/L39-1)</f>
        <v/>
      </c>
      <c r="M58" s="8" t="str">
        <f ca="1">IF(OR(M$45="",$C58=""),"",SUMIFS(tData[förbrukning],tData[anläggning],"="&amp;M$45,tData[ÅR],"="&amp;$C58,tData[KVARTAL],"="&amp;$D58)/M39-1)</f>
        <v/>
      </c>
    </row>
    <row r="59" spans="2:13" x14ac:dyDescent="0.25">
      <c r="B59" s="1" t="str">
        <f t="shared" si="3"/>
        <v/>
      </c>
      <c r="C59" t="str">
        <f>C58</f>
        <v/>
      </c>
      <c r="D59" t="str">
        <f t="shared" si="5"/>
        <v/>
      </c>
      <c r="E59" s="8" t="str">
        <f ca="1">IF(OR(E$45="",$C59=""),"",SUMIFS(tData[förbrukning],tData[anläggning],"="&amp;E$45,tData[ÅR],"="&amp;$C59,tData[KVARTAL],"="&amp;$D59)/E40-1)</f>
        <v/>
      </c>
      <c r="F59" s="8" t="str">
        <f ca="1">IF(OR(F$45="",$C59=""),"",SUMIFS(tData[förbrukning],tData[anläggning],"="&amp;F$45,tData[ÅR],"="&amp;$C59,tData[KVARTAL],"="&amp;$D59)/F40-1)</f>
        <v/>
      </c>
      <c r="G59" s="8" t="str">
        <f ca="1">IF(OR(G$45="",$C59=""),"",SUMIFS(tData[förbrukning],tData[anläggning],"="&amp;G$45,tData[ÅR],"="&amp;$C59,tData[KVARTAL],"="&amp;$D59)/G40-1)</f>
        <v/>
      </c>
      <c r="H59" s="8" t="str">
        <f ca="1">IF(OR(H$45="",$C59=""),"",SUMIFS(tData[förbrukning],tData[anläggning],"="&amp;H$45,tData[ÅR],"="&amp;$C59,tData[KVARTAL],"="&amp;$D59)/H40-1)</f>
        <v/>
      </c>
      <c r="I59" s="8" t="str">
        <f ca="1">IF(OR(I$45="",$C59=""),"",SUMIFS(tData[förbrukning],tData[anläggning],"="&amp;I$45,tData[ÅR],"="&amp;$C59,tData[KVARTAL],"="&amp;$D59)/I40-1)</f>
        <v/>
      </c>
      <c r="J59" s="8" t="str">
        <f ca="1">IF(OR(J$45="",$C59=""),"",SUMIFS(tData[förbrukning],tData[anläggning],"="&amp;J$45,tData[ÅR],"="&amp;$C59,tData[KVARTAL],"="&amp;$D59)/J40-1)</f>
        <v/>
      </c>
      <c r="K59" s="8" t="str">
        <f ca="1">IF(OR(K$45="",$C59=""),"",SUMIFS(tData[förbrukning],tData[anläggning],"="&amp;K$45,tData[ÅR],"="&amp;$C59,tData[KVARTAL],"="&amp;$D59)/K40-1)</f>
        <v/>
      </c>
      <c r="L59" s="8" t="str">
        <f ca="1">IF(OR(L$45="",$C59=""),"",SUMIFS(tData[förbrukning],tData[anläggning],"="&amp;L$45,tData[ÅR],"="&amp;$C59,tData[KVARTAL],"="&amp;$D59)/L40-1)</f>
        <v/>
      </c>
      <c r="M59" s="8" t="str">
        <f ca="1">IF(OR(M$45="",$C59=""),"",SUMIFS(tData[förbrukning],tData[anläggning],"="&amp;M$45,tData[ÅR],"="&amp;$C59,tData[KVARTAL],"="&amp;$D59)/M40-1)</f>
        <v/>
      </c>
    </row>
    <row r="60" spans="2:13" x14ac:dyDescent="0.25">
      <c r="B60" s="1" t="str">
        <f t="shared" si="3"/>
        <v/>
      </c>
      <c r="C60" t="str">
        <f>C58</f>
        <v/>
      </c>
      <c r="D60" t="str">
        <f t="shared" si="5"/>
        <v/>
      </c>
      <c r="E60" s="8" t="str">
        <f ca="1">IF(OR(E$45="",$C60=""),"",SUMIFS(tData[förbrukning],tData[anläggning],"="&amp;E$45,tData[ÅR],"="&amp;$C60,tData[KVARTAL],"="&amp;$D60)/E41-1)</f>
        <v/>
      </c>
      <c r="F60" s="8" t="str">
        <f ca="1">IF(OR(F$45="",$C60=""),"",SUMIFS(tData[förbrukning],tData[anläggning],"="&amp;F$45,tData[ÅR],"="&amp;$C60,tData[KVARTAL],"="&amp;$D60)/F41-1)</f>
        <v/>
      </c>
      <c r="G60" s="8" t="str">
        <f ca="1">IF(OR(G$45="",$C60=""),"",SUMIFS(tData[förbrukning],tData[anläggning],"="&amp;G$45,tData[ÅR],"="&amp;$C60,tData[KVARTAL],"="&amp;$D60)/G41-1)</f>
        <v/>
      </c>
      <c r="H60" s="8" t="str">
        <f ca="1">IF(OR(H$45="",$C60=""),"",SUMIFS(tData[förbrukning],tData[anläggning],"="&amp;H$45,tData[ÅR],"="&amp;$C60,tData[KVARTAL],"="&amp;$D60)/H41-1)</f>
        <v/>
      </c>
      <c r="I60" s="8" t="str">
        <f ca="1">IF(OR(I$45="",$C60=""),"",SUMIFS(tData[förbrukning],tData[anläggning],"="&amp;I$45,tData[ÅR],"="&amp;$C60,tData[KVARTAL],"="&amp;$D60)/I41-1)</f>
        <v/>
      </c>
      <c r="J60" s="8" t="str">
        <f ca="1">IF(OR(J$45="",$C60=""),"",SUMIFS(tData[förbrukning],tData[anläggning],"="&amp;J$45,tData[ÅR],"="&amp;$C60,tData[KVARTAL],"="&amp;$D60)/J41-1)</f>
        <v/>
      </c>
      <c r="K60" s="8" t="str">
        <f ca="1">IF(OR(K$45="",$C60=""),"",SUMIFS(tData[förbrukning],tData[anläggning],"="&amp;K$45,tData[ÅR],"="&amp;$C60,tData[KVARTAL],"="&amp;$D60)/K41-1)</f>
        <v/>
      </c>
      <c r="L60" s="8" t="str">
        <f ca="1">IF(OR(L$45="",$C60=""),"",SUMIFS(tData[förbrukning],tData[anläggning],"="&amp;L$45,tData[ÅR],"="&amp;$C60,tData[KVARTAL],"="&amp;$D60)/L41-1)</f>
        <v/>
      </c>
      <c r="M60" s="8" t="str">
        <f ca="1">IF(OR(M$45="",$C60=""),"",SUMIFS(tData[förbrukning],tData[anläggning],"="&amp;M$45,tData[ÅR],"="&amp;$C60,tData[KVARTAL],"="&amp;$D60)/M41-1)</f>
        <v/>
      </c>
    </row>
    <row r="61" spans="2:13" x14ac:dyDescent="0.25">
      <c r="B61" s="1" t="str">
        <f t="shared" si="3"/>
        <v/>
      </c>
      <c r="C61" t="str">
        <f>C58</f>
        <v/>
      </c>
      <c r="D61" t="str">
        <f t="shared" si="5"/>
        <v/>
      </c>
      <c r="E61" s="8" t="str">
        <f ca="1">IF(OR(E$45="",$C61=""),"",SUMIFS(tData[förbrukning],tData[anläggning],"="&amp;E$45,tData[ÅR],"="&amp;$C61,tData[KVARTAL],"="&amp;$D61)/E42-1)</f>
        <v/>
      </c>
      <c r="F61" s="8" t="str">
        <f ca="1">IF(OR(F$45="",$C61=""),"",SUMIFS(tData[förbrukning],tData[anläggning],"="&amp;F$45,tData[ÅR],"="&amp;$C61,tData[KVARTAL],"="&amp;$D61)/F42-1)</f>
        <v/>
      </c>
      <c r="G61" s="8" t="str">
        <f ca="1">IF(OR(G$45="",$C61=""),"",SUMIFS(tData[förbrukning],tData[anläggning],"="&amp;G$45,tData[ÅR],"="&amp;$C61,tData[KVARTAL],"="&amp;$D61)/G42-1)</f>
        <v/>
      </c>
      <c r="H61" s="8" t="str">
        <f ca="1">IF(OR(H$45="",$C61=""),"",SUMIFS(tData[förbrukning],tData[anläggning],"="&amp;H$45,tData[ÅR],"="&amp;$C61,tData[KVARTAL],"="&amp;$D61)/H42-1)</f>
        <v/>
      </c>
      <c r="I61" s="8" t="str">
        <f ca="1">IF(OR(I$45="",$C61=""),"",SUMIFS(tData[förbrukning],tData[anläggning],"="&amp;I$45,tData[ÅR],"="&amp;$C61,tData[KVARTAL],"="&amp;$D61)/I42-1)</f>
        <v/>
      </c>
      <c r="J61" s="8" t="str">
        <f ca="1">IF(OR(J$45="",$C61=""),"",SUMIFS(tData[förbrukning],tData[anläggning],"="&amp;J$45,tData[ÅR],"="&amp;$C61,tData[KVARTAL],"="&amp;$D61)/J42-1)</f>
        <v/>
      </c>
      <c r="K61" s="8" t="str">
        <f ca="1">IF(OR(K$45="",$C61=""),"",SUMIFS(tData[förbrukning],tData[anläggning],"="&amp;K$45,tData[ÅR],"="&amp;$C61,tData[KVARTAL],"="&amp;$D61)/K42-1)</f>
        <v/>
      </c>
      <c r="L61" s="8" t="str">
        <f ca="1">IF(OR(L$45="",$C61=""),"",SUMIFS(tData[förbrukning],tData[anläggning],"="&amp;L$45,tData[ÅR],"="&amp;$C61,tData[KVARTAL],"="&amp;$D61)/L42-1)</f>
        <v/>
      </c>
      <c r="M61" s="8" t="str">
        <f ca="1">IF(OR(M$45="",$C61=""),"",SUMIFS(tData[förbrukning],tData[anläggning],"="&amp;M$45,tData[ÅR],"="&amp;$C61,tData[KVARTAL],"="&amp;$D61)/M42-1)</f>
        <v/>
      </c>
    </row>
    <row r="62" spans="2:13" x14ac:dyDescent="0.25">
      <c r="B62" s="1" t="str">
        <f t="shared" si="3"/>
        <v/>
      </c>
      <c r="C62" t="str">
        <f>IF(S10="","",S10)</f>
        <v/>
      </c>
      <c r="D62" t="str">
        <f t="shared" si="5"/>
        <v/>
      </c>
      <c r="E62" s="8" t="str">
        <f ca="1">IF(OR(E$45="",$C62=""),"",SUMIFS(tData[förbrukning],tData[anläggning],"="&amp;E$45,tData[ÅR],"="&amp;$C62,tData[KVARTAL],"="&amp;$D62)/E39-1)</f>
        <v/>
      </c>
      <c r="F62" s="8" t="str">
        <f ca="1">IF(OR(F$45="",$C62=""),"",SUMIFS(tData[förbrukning],tData[anläggning],"="&amp;F$45,tData[ÅR],"="&amp;$C62,tData[KVARTAL],"="&amp;$D62)/F39-1)</f>
        <v/>
      </c>
      <c r="G62" s="8" t="str">
        <f ca="1">IF(OR(G$45="",$C62=""),"",SUMIFS(tData[förbrukning],tData[anläggning],"="&amp;G$45,tData[ÅR],"="&amp;$C62,tData[KVARTAL],"="&amp;$D62)/G39-1)</f>
        <v/>
      </c>
      <c r="H62" s="8" t="str">
        <f ca="1">IF(OR(H$45="",$C62=""),"",SUMIFS(tData[förbrukning],tData[anläggning],"="&amp;H$45,tData[ÅR],"="&amp;$C62,tData[KVARTAL],"="&amp;$D62)/H39-1)</f>
        <v/>
      </c>
      <c r="I62" s="8" t="str">
        <f ca="1">IF(OR(I$45="",$C62=""),"",SUMIFS(tData[förbrukning],tData[anläggning],"="&amp;I$45,tData[ÅR],"="&amp;$C62,tData[KVARTAL],"="&amp;$D62)/I39-1)</f>
        <v/>
      </c>
      <c r="J62" s="8" t="str">
        <f ca="1">IF(OR(J$45="",$C62=""),"",SUMIFS(tData[förbrukning],tData[anläggning],"="&amp;J$45,tData[ÅR],"="&amp;$C62,tData[KVARTAL],"="&amp;$D62)/J39-1)</f>
        <v/>
      </c>
      <c r="K62" s="8" t="str">
        <f ca="1">IF(OR(K$45="",$C62=""),"",SUMIFS(tData[förbrukning],tData[anläggning],"="&amp;K$45,tData[ÅR],"="&amp;$C62,tData[KVARTAL],"="&amp;$D62)/K39-1)</f>
        <v/>
      </c>
      <c r="L62" s="8" t="str">
        <f ca="1">IF(OR(L$45="",$C62=""),"",SUMIFS(tData[förbrukning],tData[anläggning],"="&amp;L$45,tData[ÅR],"="&amp;$C62,tData[KVARTAL],"="&amp;$D62)/L39-1)</f>
        <v/>
      </c>
      <c r="M62" s="8" t="str">
        <f ca="1">IF(OR(M$45="",$C62=""),"",SUMIFS(tData[förbrukning],tData[anläggning],"="&amp;M$45,tData[ÅR],"="&amp;$C62,tData[KVARTAL],"="&amp;$D62)/M39-1)</f>
        <v/>
      </c>
    </row>
    <row r="63" spans="2:13" x14ac:dyDescent="0.25">
      <c r="B63" s="1" t="str">
        <f t="shared" si="3"/>
        <v/>
      </c>
      <c r="C63" t="str">
        <f>C62</f>
        <v/>
      </c>
      <c r="D63" t="str">
        <f t="shared" si="5"/>
        <v/>
      </c>
      <c r="E63" s="8" t="str">
        <f ca="1">IF(OR(E$45="",$C63=""),"",SUMIFS(tData[förbrukning],tData[anläggning],"="&amp;E$45,tData[ÅR],"="&amp;$C63,tData[KVARTAL],"="&amp;$D63)/E40-1)</f>
        <v/>
      </c>
      <c r="F63" s="8" t="str">
        <f ca="1">IF(OR(F$45="",$C63=""),"",SUMIFS(tData[förbrukning],tData[anläggning],"="&amp;F$45,tData[ÅR],"="&amp;$C63,tData[KVARTAL],"="&amp;$D63)/F40-1)</f>
        <v/>
      </c>
      <c r="G63" s="8" t="str">
        <f ca="1">IF(OR(G$45="",$C63=""),"",SUMIFS(tData[förbrukning],tData[anläggning],"="&amp;G$45,tData[ÅR],"="&amp;$C63,tData[KVARTAL],"="&amp;$D63)/G40-1)</f>
        <v/>
      </c>
      <c r="H63" s="8" t="str">
        <f ca="1">IF(OR(H$45="",$C63=""),"",SUMIFS(tData[förbrukning],tData[anläggning],"="&amp;H$45,tData[ÅR],"="&amp;$C63,tData[KVARTAL],"="&amp;$D63)/H40-1)</f>
        <v/>
      </c>
      <c r="I63" s="8" t="str">
        <f ca="1">IF(OR(I$45="",$C63=""),"",SUMIFS(tData[förbrukning],tData[anläggning],"="&amp;I$45,tData[ÅR],"="&amp;$C63,tData[KVARTAL],"="&amp;$D63)/I40-1)</f>
        <v/>
      </c>
      <c r="J63" s="8" t="str">
        <f ca="1">IF(OR(J$45="",$C63=""),"",SUMIFS(tData[förbrukning],tData[anläggning],"="&amp;J$45,tData[ÅR],"="&amp;$C63,tData[KVARTAL],"="&amp;$D63)/J40-1)</f>
        <v/>
      </c>
      <c r="K63" s="8" t="str">
        <f ca="1">IF(OR(K$45="",$C63=""),"",SUMIFS(tData[förbrukning],tData[anläggning],"="&amp;K$45,tData[ÅR],"="&amp;$C63,tData[KVARTAL],"="&amp;$D63)/K40-1)</f>
        <v/>
      </c>
      <c r="L63" s="8" t="str">
        <f ca="1">IF(OR(L$45="",$C63=""),"",SUMIFS(tData[förbrukning],tData[anläggning],"="&amp;L$45,tData[ÅR],"="&amp;$C63,tData[KVARTAL],"="&amp;$D63)/L40-1)</f>
        <v/>
      </c>
      <c r="M63" s="8" t="str">
        <f ca="1">IF(OR(M$45="",$C63=""),"",SUMIFS(tData[förbrukning],tData[anläggning],"="&amp;M$45,tData[ÅR],"="&amp;$C63,tData[KVARTAL],"="&amp;$D63)/M40-1)</f>
        <v/>
      </c>
    </row>
    <row r="64" spans="2:13" x14ac:dyDescent="0.25">
      <c r="B64" s="1" t="str">
        <f t="shared" si="3"/>
        <v/>
      </c>
      <c r="C64" t="str">
        <f>C62</f>
        <v/>
      </c>
      <c r="D64" t="str">
        <f t="shared" si="5"/>
        <v/>
      </c>
      <c r="E64" s="8" t="str">
        <f ca="1">IF(OR(E$45="",$C64=""),"",SUMIFS(tData[förbrukning],tData[anläggning],"="&amp;E$45,tData[ÅR],"="&amp;$C64,tData[KVARTAL],"="&amp;$D64)/E41-1)</f>
        <v/>
      </c>
      <c r="F64" s="8" t="str">
        <f ca="1">IF(OR(F$45="",$C64=""),"",SUMIFS(tData[förbrukning],tData[anläggning],"="&amp;F$45,tData[ÅR],"="&amp;$C64,tData[KVARTAL],"="&amp;$D64)/F41-1)</f>
        <v/>
      </c>
      <c r="G64" s="8" t="str">
        <f ca="1">IF(OR(G$45="",$C64=""),"",SUMIFS(tData[förbrukning],tData[anläggning],"="&amp;G$45,tData[ÅR],"="&amp;$C64,tData[KVARTAL],"="&amp;$D64)/G41-1)</f>
        <v/>
      </c>
      <c r="H64" s="8" t="str">
        <f ca="1">IF(OR(H$45="",$C64=""),"",SUMIFS(tData[förbrukning],tData[anläggning],"="&amp;H$45,tData[ÅR],"="&amp;$C64,tData[KVARTAL],"="&amp;$D64)/H41-1)</f>
        <v/>
      </c>
      <c r="I64" s="8" t="str">
        <f ca="1">IF(OR(I$45="",$C64=""),"",SUMIFS(tData[förbrukning],tData[anläggning],"="&amp;I$45,tData[ÅR],"="&amp;$C64,tData[KVARTAL],"="&amp;$D64)/I41-1)</f>
        <v/>
      </c>
      <c r="J64" s="8" t="str">
        <f ca="1">IF(OR(J$45="",$C64=""),"",SUMIFS(tData[förbrukning],tData[anläggning],"="&amp;J$45,tData[ÅR],"="&amp;$C64,tData[KVARTAL],"="&amp;$D64)/J41-1)</f>
        <v/>
      </c>
      <c r="K64" s="8" t="str">
        <f ca="1">IF(OR(K$45="",$C64=""),"",SUMIFS(tData[förbrukning],tData[anläggning],"="&amp;K$45,tData[ÅR],"="&amp;$C64,tData[KVARTAL],"="&amp;$D64)/K41-1)</f>
        <v/>
      </c>
      <c r="L64" s="8" t="str">
        <f ca="1">IF(OR(L$45="",$C64=""),"",SUMIFS(tData[förbrukning],tData[anläggning],"="&amp;L$45,tData[ÅR],"="&amp;$C64,tData[KVARTAL],"="&amp;$D64)/L41-1)</f>
        <v/>
      </c>
      <c r="M64" s="8" t="str">
        <f ca="1">IF(OR(M$45="",$C64=""),"",SUMIFS(tData[förbrukning],tData[anläggning],"="&amp;M$45,tData[ÅR],"="&amp;$C64,tData[KVARTAL],"="&amp;$D64)/M41-1)</f>
        <v/>
      </c>
    </row>
    <row r="65" spans="2:13" x14ac:dyDescent="0.25">
      <c r="B65" s="1" t="str">
        <f t="shared" si="3"/>
        <v/>
      </c>
      <c r="C65" t="str">
        <f>C62</f>
        <v/>
      </c>
      <c r="D65" t="str">
        <f t="shared" si="5"/>
        <v/>
      </c>
      <c r="E65" s="8" t="str">
        <f ca="1">IF(OR(E$45="",$C65=""),"",SUMIFS(tData[förbrukning],tData[anläggning],"="&amp;E$45,tData[ÅR],"="&amp;$C65,tData[KVARTAL],"="&amp;$D65)/E42-1)</f>
        <v/>
      </c>
      <c r="F65" s="8" t="str">
        <f ca="1">IF(OR(F$45="",$C65=""),"",SUMIFS(tData[förbrukning],tData[anläggning],"="&amp;F$45,tData[ÅR],"="&amp;$C65,tData[KVARTAL],"="&amp;$D65)/F42-1)</f>
        <v/>
      </c>
      <c r="G65" s="8" t="str">
        <f ca="1">IF(OR(G$45="",$C65=""),"",SUMIFS(tData[förbrukning],tData[anläggning],"="&amp;G$45,tData[ÅR],"="&amp;$C65,tData[KVARTAL],"="&amp;$D65)/G42-1)</f>
        <v/>
      </c>
      <c r="H65" s="8" t="str">
        <f ca="1">IF(OR(H$45="",$C65=""),"",SUMIFS(tData[förbrukning],tData[anläggning],"="&amp;H$45,tData[ÅR],"="&amp;$C65,tData[KVARTAL],"="&amp;$D65)/H42-1)</f>
        <v/>
      </c>
      <c r="I65" s="8" t="str">
        <f ca="1">IF(OR(I$45="",$C65=""),"",SUMIFS(tData[förbrukning],tData[anläggning],"="&amp;I$45,tData[ÅR],"="&amp;$C65,tData[KVARTAL],"="&amp;$D65)/I42-1)</f>
        <v/>
      </c>
      <c r="J65" s="8" t="str">
        <f ca="1">IF(OR(J$45="",$C65=""),"",SUMIFS(tData[förbrukning],tData[anläggning],"="&amp;J$45,tData[ÅR],"="&amp;$C65,tData[KVARTAL],"="&amp;$D65)/J42-1)</f>
        <v/>
      </c>
      <c r="K65" s="8" t="str">
        <f ca="1">IF(OR(K$45="",$C65=""),"",SUMIFS(tData[förbrukning],tData[anläggning],"="&amp;K$45,tData[ÅR],"="&amp;$C65,tData[KVARTAL],"="&amp;$D65)/K42-1)</f>
        <v/>
      </c>
      <c r="L65" s="8" t="str">
        <f ca="1">IF(OR(L$45="",$C65=""),"",SUMIFS(tData[förbrukning],tData[anläggning],"="&amp;L$45,tData[ÅR],"="&amp;$C65,tData[KVARTAL],"="&amp;$D65)/L42-1)</f>
        <v/>
      </c>
      <c r="M65" s="8" t="str">
        <f ca="1">IF(OR(M$45="",$C65=""),"",SUMIFS(tData[förbrukning],tData[anläggning],"="&amp;M$45,tData[ÅR],"="&amp;$C65,tData[KVARTAL],"="&amp;$D65)/M42-1)</f>
        <v/>
      </c>
    </row>
    <row r="66" spans="2:13" x14ac:dyDescent="0.25">
      <c r="B66" s="1" t="str">
        <f t="shared" si="3"/>
        <v/>
      </c>
      <c r="C66" t="str">
        <f>IF(S14="","",S14)</f>
        <v/>
      </c>
      <c r="D66" t="str">
        <f t="shared" si="5"/>
        <v/>
      </c>
      <c r="E66" s="8" t="str">
        <f ca="1">IF(OR(E$45="",$C66=""),"",SUMIFS(tData[förbrukning],tData[anläggning],"="&amp;E$45,tData[ÅR],"="&amp;$C66,tData[KVARTAL],"="&amp;$D66)/E39-1)</f>
        <v/>
      </c>
      <c r="F66" s="8" t="str">
        <f ca="1">IF(OR(F$45="",$C66=""),"",SUMIFS(tData[förbrukning],tData[anläggning],"="&amp;F$45,tData[ÅR],"="&amp;$C66,tData[KVARTAL],"="&amp;$D66)/F39-1)</f>
        <v/>
      </c>
      <c r="G66" s="8" t="str">
        <f ca="1">IF(OR(G$45="",$C66=""),"",SUMIFS(tData[förbrukning],tData[anläggning],"="&amp;G$45,tData[ÅR],"="&amp;$C66,tData[KVARTAL],"="&amp;$D66)/G39-1)</f>
        <v/>
      </c>
      <c r="H66" s="8" t="str">
        <f ca="1">IF(OR(H$45="",$C66=""),"",SUMIFS(tData[förbrukning],tData[anläggning],"="&amp;H$45,tData[ÅR],"="&amp;$C66,tData[KVARTAL],"="&amp;$D66)/H39-1)</f>
        <v/>
      </c>
      <c r="I66" s="8" t="str">
        <f ca="1">IF(OR(I$45="",$C66=""),"",SUMIFS(tData[förbrukning],tData[anläggning],"="&amp;I$45,tData[ÅR],"="&amp;$C66,tData[KVARTAL],"="&amp;$D66)/I39-1)</f>
        <v/>
      </c>
      <c r="J66" s="8" t="str">
        <f ca="1">IF(OR(J$45="",$C66=""),"",SUMIFS(tData[förbrukning],tData[anläggning],"="&amp;J$45,tData[ÅR],"="&amp;$C66,tData[KVARTAL],"="&amp;$D66)/J39-1)</f>
        <v/>
      </c>
      <c r="K66" s="8" t="str">
        <f ca="1">IF(OR(K$45="",$C66=""),"",SUMIFS(tData[förbrukning],tData[anläggning],"="&amp;K$45,tData[ÅR],"="&amp;$C66,tData[KVARTAL],"="&amp;$D66)/K39-1)</f>
        <v/>
      </c>
      <c r="L66" s="8" t="str">
        <f ca="1">IF(OR(L$45="",$C66=""),"",SUMIFS(tData[förbrukning],tData[anläggning],"="&amp;L$45,tData[ÅR],"="&amp;$C66,tData[KVARTAL],"="&amp;$D66)/L39-1)</f>
        <v/>
      </c>
      <c r="M66" s="8" t="str">
        <f ca="1">IF(OR(M$45="",$C66=""),"",SUMIFS(tData[förbrukning],tData[anläggning],"="&amp;M$45,tData[ÅR],"="&amp;$C66,tData[KVARTAL],"="&amp;$D66)/M39-1)</f>
        <v/>
      </c>
    </row>
    <row r="67" spans="2:13" x14ac:dyDescent="0.25">
      <c r="B67" s="1" t="str">
        <f t="shared" si="3"/>
        <v/>
      </c>
      <c r="C67" t="str">
        <f>C66</f>
        <v/>
      </c>
      <c r="D67" t="str">
        <f t="shared" si="5"/>
        <v/>
      </c>
      <c r="E67" s="8" t="str">
        <f ca="1">IF(OR(E$45="",$C67=""),"",SUMIFS(tData[förbrukning],tData[anläggning],"="&amp;E$45,tData[ÅR],"="&amp;$C67,tData[KVARTAL],"="&amp;$D67)/E40-1)</f>
        <v/>
      </c>
      <c r="F67" s="8" t="str">
        <f ca="1">IF(OR(F$45="",$C67=""),"",SUMIFS(tData[förbrukning],tData[anläggning],"="&amp;F$45,tData[ÅR],"="&amp;$C67,tData[KVARTAL],"="&amp;$D67)/F40-1)</f>
        <v/>
      </c>
      <c r="G67" s="8" t="str">
        <f ca="1">IF(OR(G$45="",$C67=""),"",SUMIFS(tData[förbrukning],tData[anläggning],"="&amp;G$45,tData[ÅR],"="&amp;$C67,tData[KVARTAL],"="&amp;$D67)/G40-1)</f>
        <v/>
      </c>
      <c r="H67" s="8" t="str">
        <f ca="1">IF(OR(H$45="",$C67=""),"",SUMIFS(tData[förbrukning],tData[anläggning],"="&amp;H$45,tData[ÅR],"="&amp;$C67,tData[KVARTAL],"="&amp;$D67)/H40-1)</f>
        <v/>
      </c>
      <c r="I67" s="8" t="str">
        <f ca="1">IF(OR(I$45="",$C67=""),"",SUMIFS(tData[förbrukning],tData[anläggning],"="&amp;I$45,tData[ÅR],"="&amp;$C67,tData[KVARTAL],"="&amp;$D67)/I40-1)</f>
        <v/>
      </c>
      <c r="J67" s="8" t="str">
        <f ca="1">IF(OR(J$45="",$C67=""),"",SUMIFS(tData[förbrukning],tData[anläggning],"="&amp;J$45,tData[ÅR],"="&amp;$C67,tData[KVARTAL],"="&amp;$D67)/J40-1)</f>
        <v/>
      </c>
      <c r="K67" s="8" t="str">
        <f ca="1">IF(OR(K$45="",$C67=""),"",SUMIFS(tData[förbrukning],tData[anläggning],"="&amp;K$45,tData[ÅR],"="&amp;$C67,tData[KVARTAL],"="&amp;$D67)/K40-1)</f>
        <v/>
      </c>
      <c r="L67" s="8" t="str">
        <f ca="1">IF(OR(L$45="",$C67=""),"",SUMIFS(tData[förbrukning],tData[anläggning],"="&amp;L$45,tData[ÅR],"="&amp;$C67,tData[KVARTAL],"="&amp;$D67)/L40-1)</f>
        <v/>
      </c>
      <c r="M67" s="8" t="str">
        <f ca="1">IF(OR(M$45="",$C67=""),"",SUMIFS(tData[förbrukning],tData[anläggning],"="&amp;M$45,tData[ÅR],"="&amp;$C67,tData[KVARTAL],"="&amp;$D67)/M40-1)</f>
        <v/>
      </c>
    </row>
    <row r="68" spans="2:13" x14ac:dyDescent="0.25">
      <c r="B68" s="1" t="str">
        <f t="shared" si="3"/>
        <v/>
      </c>
      <c r="C68" t="str">
        <f>C66</f>
        <v/>
      </c>
      <c r="D68" t="str">
        <f t="shared" si="5"/>
        <v/>
      </c>
      <c r="E68" s="8" t="str">
        <f ca="1">IF(OR(E$45="",$C68=""),"",SUMIFS(tData[förbrukning],tData[anläggning],"="&amp;E$45,tData[ÅR],"="&amp;$C68,tData[KVARTAL],"="&amp;$D68)/E41-1)</f>
        <v/>
      </c>
      <c r="F68" s="8" t="str">
        <f ca="1">IF(OR(F$45="",$C68=""),"",SUMIFS(tData[förbrukning],tData[anläggning],"="&amp;F$45,tData[ÅR],"="&amp;$C68,tData[KVARTAL],"="&amp;$D68)/F41-1)</f>
        <v/>
      </c>
      <c r="G68" s="8" t="str">
        <f ca="1">IF(OR(G$45="",$C68=""),"",SUMIFS(tData[förbrukning],tData[anläggning],"="&amp;G$45,tData[ÅR],"="&amp;$C68,tData[KVARTAL],"="&amp;$D68)/G41-1)</f>
        <v/>
      </c>
      <c r="H68" s="8" t="str">
        <f ca="1">IF(OR(H$45="",$C68=""),"",SUMIFS(tData[förbrukning],tData[anläggning],"="&amp;H$45,tData[ÅR],"="&amp;$C68,tData[KVARTAL],"="&amp;$D68)/H41-1)</f>
        <v/>
      </c>
      <c r="I68" s="8" t="str">
        <f ca="1">IF(OR(I$45="",$C68=""),"",SUMIFS(tData[förbrukning],tData[anläggning],"="&amp;I$45,tData[ÅR],"="&amp;$C68,tData[KVARTAL],"="&amp;$D68)/I41-1)</f>
        <v/>
      </c>
      <c r="J68" s="8" t="str">
        <f ca="1">IF(OR(J$45="",$C68=""),"",SUMIFS(tData[förbrukning],tData[anläggning],"="&amp;J$45,tData[ÅR],"="&amp;$C68,tData[KVARTAL],"="&amp;$D68)/J41-1)</f>
        <v/>
      </c>
      <c r="K68" s="8" t="str">
        <f ca="1">IF(OR(K$45="",$C68=""),"",SUMIFS(tData[förbrukning],tData[anläggning],"="&amp;K$45,tData[ÅR],"="&amp;$C68,tData[KVARTAL],"="&amp;$D68)/K41-1)</f>
        <v/>
      </c>
      <c r="L68" s="8" t="str">
        <f ca="1">IF(OR(L$45="",$C68=""),"",SUMIFS(tData[förbrukning],tData[anläggning],"="&amp;L$45,tData[ÅR],"="&amp;$C68,tData[KVARTAL],"="&amp;$D68)/L41-1)</f>
        <v/>
      </c>
      <c r="M68" s="8" t="str">
        <f ca="1">IF(OR(M$45="",$C68=""),"",SUMIFS(tData[förbrukning],tData[anläggning],"="&amp;M$45,tData[ÅR],"="&amp;$C68,tData[KVARTAL],"="&amp;$D68)/M41-1)</f>
        <v/>
      </c>
    </row>
    <row r="69" spans="2:13" x14ac:dyDescent="0.25">
      <c r="B69" s="1" t="str">
        <f t="shared" si="3"/>
        <v/>
      </c>
      <c r="C69" t="str">
        <f>C66</f>
        <v/>
      </c>
      <c r="D69" t="str">
        <f t="shared" si="5"/>
        <v/>
      </c>
      <c r="E69" s="8" t="str">
        <f ca="1">IF(OR(E$45="",$C69=""),"",SUMIFS(tData[förbrukning],tData[anläggning],"="&amp;E$45,tData[ÅR],"="&amp;$C69,tData[KVARTAL],"="&amp;$D69)/E42-1)</f>
        <v/>
      </c>
      <c r="F69" s="8" t="str">
        <f ca="1">IF(OR(F$45="",$C69=""),"",SUMIFS(tData[förbrukning],tData[anläggning],"="&amp;F$45,tData[ÅR],"="&amp;$C69,tData[KVARTAL],"="&amp;$D69)/F42-1)</f>
        <v/>
      </c>
      <c r="G69" s="8" t="str">
        <f ca="1">IF(OR(G$45="",$C69=""),"",SUMIFS(tData[förbrukning],tData[anläggning],"="&amp;G$45,tData[ÅR],"="&amp;$C69,tData[KVARTAL],"="&amp;$D69)/G42-1)</f>
        <v/>
      </c>
      <c r="H69" s="8" t="str">
        <f ca="1">IF(OR(H$45="",$C69=""),"",SUMIFS(tData[förbrukning],tData[anläggning],"="&amp;H$45,tData[ÅR],"="&amp;$C69,tData[KVARTAL],"="&amp;$D69)/H42-1)</f>
        <v/>
      </c>
      <c r="I69" s="8" t="str">
        <f ca="1">IF(OR(I$45="",$C69=""),"",SUMIFS(tData[förbrukning],tData[anläggning],"="&amp;I$45,tData[ÅR],"="&amp;$C69,tData[KVARTAL],"="&amp;$D69)/I42-1)</f>
        <v/>
      </c>
      <c r="J69" s="8" t="str">
        <f ca="1">IF(OR(J$45="",$C69=""),"",SUMIFS(tData[förbrukning],tData[anläggning],"="&amp;J$45,tData[ÅR],"="&amp;$C69,tData[KVARTAL],"="&amp;$D69)/J42-1)</f>
        <v/>
      </c>
      <c r="K69" s="8" t="str">
        <f ca="1">IF(OR(K$45="",$C69=""),"",SUMIFS(tData[förbrukning],tData[anläggning],"="&amp;K$45,tData[ÅR],"="&amp;$C69,tData[KVARTAL],"="&amp;$D69)/K42-1)</f>
        <v/>
      </c>
      <c r="L69" s="8" t="str">
        <f ca="1">IF(OR(L$45="",$C69=""),"",SUMIFS(tData[förbrukning],tData[anläggning],"="&amp;L$45,tData[ÅR],"="&amp;$C69,tData[KVARTAL],"="&amp;$D69)/L42-1)</f>
        <v/>
      </c>
      <c r="M69" s="8" t="str">
        <f ca="1">IF(OR(M$45="",$C69=""),"",SUMIFS(tData[förbrukning],tData[anläggning],"="&amp;M$45,tData[ÅR],"="&amp;$C69,tData[KVARTAL],"="&amp;$D69)/M42-1)</f>
        <v/>
      </c>
    </row>
  </sheetData>
  <dataValidations count="1">
    <dataValidation type="list" allowBlank="1" showInputMessage="1" showErrorMessage="1" sqref="L3">
      <formula1>ÅR</formula1>
    </dataValidation>
  </dataValidations>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C o u n t I n S a n d b o x " > < C u s t o m C o n t e n t > < ! [ C D A T A [ 1 ] ] > < / C u s t o m C o n t e n t > < / G e m i n i > 
</file>

<file path=customXml/item10.xml>��< ? x m l   v e r s i o n = " 1 . 0 "   e n c o d i n g = " U T F - 1 6 " ? > < G e m i n i   x m l n s = " h t t p : / / g e m i n i / p i v o t c u s t o m i z a t i o n / T a b l e O r d e r " > < C u s t o m C o n t e n t > < ! [ C D A T A [ t D a t a ] ] > < / C u s t o m C o n t e n t > < / G e m i n i > 
</file>

<file path=customXml/item11.xml>��< ? x m l   v e r s i o n = " 1 . 0 "   e n c o d i n g = " U T F - 1 6 " ? > < G e m i n i   x m l n s = " h t t p : / / g e m i n i / p i v o t c u s t o m i z a t i o n / C l i e n t W i n d o w X M L " > < C u s t o m C o n t e n t > < ! [ C D A T A [ t D a t a ] ] > < / 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 C o l u m n s \ f � r b r u k n i n g < / K e y > < / a : K e y > < a : V a l u e   i : t y p e = " T a b l e W i d g e t B a s e V i e w S t a t e " / > < / a : K e y V a l u e O f D i a g r a m O b j e c t K e y a n y T y p e z b w N T n L X > < a : K e y V a l u e O f D i a g r a m O b j e c t K e y a n y T y p e z b w N T n L X > < a : K e y > < K e y > C o l u m n s \ h i < / K e y > < / a : K e y > < a : V a l u e   i : t y p e = " T a b l e W i d g e t B a s e V i e w S t a t e " / > < / a : K e y V a l u e O f D i a g r a m O b j e c t K e y a n y T y p e z b w N T n L X > < a : K e y V a l u e O f D i a g r a m O b j e c t K e y a n y T y p e z b w N T n L X > < a : K e y > < K e y > C o l u m n s \ l o < / K e y > < / a : K e y > < a : V a l u e   i : t y p e = " T a b l e W i d g e t B a s e V i e w S t a t e " / > < / a : K e y V a l u e O f D i a g r a m O b j e c t K e y a n y T y p e z b w N T n L X > < a : K e y V a l u e O f D i a g r a m O b j e c t K e y a n y T y p e z b w N T n L X > < a : K e y > < K e y > C o l u m n s \ a n l � g g n i n g < / K e y > < / a : K e y > < a : V a l u e   i : t y p e = " T a b l e W i d g e t B a s e V i e w S t a t e " / > < / a : K e y V a l u e O f D i a g r a m O b j e c t K e y a n y T y p e z b w N T n L X > < a : K e y V a l u e O f D i a g r a m O b j e c t K e y a n y T y p e z b w N T n L X > < a : K e y > < K e y > C o l u m n s \ t e m p < / K e y > < / a : K e y > < a : V a l u e   i : t y p e = " T a b l e W i d g e t B a s e V i e w S t a t e " / > < / a : K e y V a l u e O f D i a g r a m O b j e c t K e y a n y T y p e z b w N T n L X > < a : K e y V a l u e O f D i a g r a m O b j e c t K e y a n y T y p e z b w N T n L X > < a : K e y > < K e y > C o l u m n s \ n y t t j a n d e g r a d < / K e y > < / a : K e y > < a : V a l u e   i : t y p e = " T a b l e W i d g e t B a s e V i e w S t a t e " / > < / a : K e y V a l u e O f D i a g r a m O b j e c t K e y a n y T y p e z b w N T n L X > < a : K e y V a l u e O f D i a g r a m O b j e c t K e y a n y T y p e z b w N T n L X > < a : K e y > < K e y > C o l u m n s \ t y p < / K e y > < / a : K e y > < a : V a l u e   i : t y p e = " T a b l e W i d g e t B a s e V i e w S t a t e " / > < / a : K e y V a l u e O f D i a g r a m O b j e c t K e y a n y T y p e z b w N T n L X > < a : K e y V a l u e O f D i a g r a m O b j e c t K e y a n y T y p e z b w N T n L X > < a : K e y > < K e y > C o l u m n s \ C S V _ n a m n < / K e y > < / a : K e y > < a : V a l u e   i : t y p e = " T a b l e W i d g e t B a s e V i e w S t a t e " / > < / a : K e y V a l u e O f D i a g r a m O b j e c t K e y a n y T y p e z b w N T n L X > < a : K e y V a l u e O f D i a g r a m O b j e c t K e y a n y T y p e z b w N T n L X > < a : K e y > < K e y > C o l u m n s \ C o l u m n 1 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S a n d b o x N o n E m p t y " > < C u s t o m C o n t e n t > < ! [ C D A T A [ 1 ] ] > < / 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 t D a t a < / K e y > < V a l u e   x m l n s : a = " h t t p : / / s c h e m a s . d a t a c o n t r a c t . o r g / 2 0 0 4 / 0 7 / M i c r o s o f t . A n a l y s i s S e r v i c e s . C o m m o n " > < a : H a s F o c u s > f a l s e < / a : H a s F o c u s > < a : S i z e A t D p i 9 6 > 1 1 7 < / a : S i z e A t D p i 9 6 > < a : V i s i b l e > t r u e < / a : V i s i b l e > < / V a l u e > < / K e y V a l u e O f s t r i n g S a n d b o x E d i t o r . M e a s u r e G r i d S t a t e S c d E 3 5 R y > < / A r r a y O f K e y V a l u e O f s t r i n g S a n d b o x E d i t o r . M e a s u r e G r i d S t a t e S c d E 3 5 R y > ] ] > < / C u s t o m C o n t e n t > < / G e m i n i > 
</file>

<file path=customXml/item16.xml>��< ? x m l   v e r s i o n = " 1 . 0 "   e n c o d i n g = " U T F - 1 6 " ? > < G e m i n i   x m l n s = " h t t p : / / g e m i n i / p i v o t c u s t o m i z a t i o n / L i n k e d T a b l e s " > < C u s t o m C o n t e n t > < ! [ C D A T A [ < L i n k e d T a b l e s   x m l n s : x s i = " h t t p : / / w w w . w 3 . o r g / 2 0 0 1 / X M L S c h e m a - i n s t a n c e "   x m l n s : x s d = " h t t p : / / w w w . w 3 . o r g / 2 0 0 1 / X M L S c h e m a " > < L i n k e d T a b l e L i s t > < L i n k e d T a b l e I n f o > < E x c e l T a b l e N a m e > t D a t a < / E x c e l T a b l e N a m e > < G e m i n i T a b l e I d > t D a t a < / G e m i n i T a b l e I d > < L i n k e d C o l u m n L i s t   / > < U p d a t e N e e d e d > t r u e < / U p d a t e N e e d e d > < R o w C o u n t > 0 < / R o w C o u n t > < / L i n k e d T a b l e I n f o > < / L i n k e d T a b l e L i s t > < / L i n k e d T a b l e s > ] ] > < / 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S h o w I m p l i c i t M e a s u r e s " > < C u s t o m C o n t e n t > < ! [ C D A T A [ T r u e ] ] > < / C u s t o m C o n t e n t > < / G e m i n i > 
</file>

<file path=customXml/item2.xml>��< ? x m l   v e r s i o n = " 1 . 0 "   e n c o d i n g = " U T F - 1 6 " ? > < G e m i n i   x m l n s = " h t t p : / / g e m i n i / p i v o t c u s t o m i z a t i o n / I s S a n d b o x E m b e d d e d " > < C u s t o m C o n t e n t > < ! [ C D A T A [ y e s ] ] > < / 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 C o l u m n s \ f � r b r u k n i n g < / K e y > < / D i a g r a m O b j e c t K e y > < D i a g r a m O b j e c t K e y > < K e y > C o l u m n s \ h i < / K e y > < / D i a g r a m O b j e c t K e y > < D i a g r a m O b j e c t K e y > < K e y > C o l u m n s \ l o < / K e y > < / D i a g r a m O b j e c t K e y > < D i a g r a m O b j e c t K e y > < K e y > C o l u m n s \ a n l � g g n i n g < / K e y > < / D i a g r a m O b j e c t K e y > < D i a g r a m O b j e c t K e y > < K e y > C o l u m n s \ t e m p < / K e y > < / D i a g r a m O b j e c t K e y > < D i a g r a m O b j e c t K e y > < K e y > C o l u m n s \ n y t t j a n d e g r a d < / K e y > < / D i a g r a m O b j e c t K e y > < D i a g r a m O b j e c t K e y > < K e y > C o l u m n s \ t y p < / K e y > < / D i a g r a m O b j e c t K e y > < D i a g r a m O b j e c t K e y > < K e y > C o l u m n s \ C S V _ n a m n < / K e y > < / D i a g r a m O b j e c t K e y > < D i a g r a m O b j e c t K e y > < K e y > C o l u m n s \ C o l u m n 1 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 C o l u m n s \ f � r b r u k n i n g < / K e y > < / a : K e y > < a : V a l u e   i : t y p e = " M e a s u r e G r i d N o d e V i e w S t a t e " > < C o l u m n > 1 < / C o l u m n > < L a y e d O u t > t r u e < / L a y e d O u t > < / a : V a l u e > < / a : K e y V a l u e O f D i a g r a m O b j e c t K e y a n y T y p e z b w N T n L X > < a : K e y V a l u e O f D i a g r a m O b j e c t K e y a n y T y p e z b w N T n L X > < a : K e y > < K e y > C o l u m n s \ h i < / K e y > < / a : K e y > < a : V a l u e   i : t y p e = " M e a s u r e G r i d N o d e V i e w S t a t e " > < C o l u m n > 2 < / C o l u m n > < L a y e d O u t > t r u e < / L a y e d O u t > < / a : V a l u e > < / a : K e y V a l u e O f D i a g r a m O b j e c t K e y a n y T y p e z b w N T n L X > < a : K e y V a l u e O f D i a g r a m O b j e c t K e y a n y T y p e z b w N T n L X > < a : K e y > < K e y > C o l u m n s \ l o < / K e y > < / a : K e y > < a : V a l u e   i : t y p e = " M e a s u r e G r i d N o d e V i e w S t a t e " > < C o l u m n > 3 < / C o l u m n > < L a y e d O u t > t r u e < / L a y e d O u t > < / a : V a l u e > < / a : K e y V a l u e O f D i a g r a m O b j e c t K e y a n y T y p e z b w N T n L X > < a : K e y V a l u e O f D i a g r a m O b j e c t K e y a n y T y p e z b w N T n L X > < a : K e y > < K e y > C o l u m n s \ a n l � g g n i n g < / K e y > < / a : K e y > < a : V a l u e   i : t y p e = " M e a s u r e G r i d N o d e V i e w S t a t e " > < C o l u m n > 4 < / C o l u m n > < L a y e d O u t > t r u e < / L a y e d O u t > < / a : V a l u e > < / a : K e y V a l u e O f D i a g r a m O b j e c t K e y a n y T y p e z b w N T n L X > < a : K e y V a l u e O f D i a g r a m O b j e c t K e y a n y T y p e z b w N T n L X > < a : K e y > < K e y > C o l u m n s \ t e m p < / K e y > < / a : K e y > < a : V a l u e   i : t y p e = " M e a s u r e G r i d N o d e V i e w S t a t e " > < C o l u m n > 5 < / C o l u m n > < L a y e d O u t > t r u e < / L a y e d O u t > < / a : V a l u e > < / a : K e y V a l u e O f D i a g r a m O b j e c t K e y a n y T y p e z b w N T n L X > < a : K e y V a l u e O f D i a g r a m O b j e c t K e y a n y T y p e z b w N T n L X > < a : K e y > < K e y > C o l u m n s \ n y t t j a n d e g r a d < / K e y > < / a : K e y > < a : V a l u e   i : t y p e = " M e a s u r e G r i d N o d e V i e w S t a t e " > < C o l u m n > 6 < / C o l u m n > < L a y e d O u t > t r u e < / L a y e d O u t > < / a : V a l u e > < / a : K e y V a l u e O f D i a g r a m O b j e c t K e y a n y T y p e z b w N T n L X > < a : K e y V a l u e O f D i a g r a m O b j e c t K e y a n y T y p e z b w N T n L X > < a : K e y > < K e y > C o l u m n s \ t y p < / K e y > < / a : K e y > < a : V a l u e   i : t y p e = " M e a s u r e G r i d N o d e V i e w S t a t e " > < C o l u m n > 7 < / C o l u m n > < L a y e d O u t > t r u e < / L a y e d O u t > < / a : V a l u e > < / a : K e y V a l u e O f D i a g r a m O b j e c t K e y a n y T y p e z b w N T n L X > < a : K e y V a l u e O f D i a g r a m O b j e c t K e y a n y T y p e z b w N T n L X > < a : K e y > < K e y > C o l u m n s \ C S V _ n a m n < / K e y > < / a : K e y > < a : V a l u e   i : t y p e = " M e a s u r e G r i d N o d e V i e w S t a t e " > < C o l u m n > 8 < / C o l u m n > < L a y e d O u t > t r u e < / L a y e d O u t > < / a : V a l u e > < / a : K e y V a l u e O f D i a g r a m O b j e c t K e y a n y T y p e z b w N T n L X > < a : K e y V a l u e O f D i a g r a m O b j e c t K e y a n y T y p e z b w N T n L X > < a : K e y > < K e y > C o l u m n s \ C o l u m n 1 < / K e y > < / a : K e y > < a : V a l u e   i : t y p e = " M e a s u r e G r i d N o d e V i e w S t a t e " > < C o l u m n > 9 < / C o l u m n > < L a y e d O u t > t r u e < / L a y e d O u t > < / a : V a l u e > < / a : K e y V a l u e O f D i a g r a m O b j e c t K e y a n y T y p e z b w N T n L X > < / V i e w S t a t e s > < / D i a g r a m M a n a g e r . S e r i a l i z a b l e D i a g r a m > < / A r r a y O f D i a g r a m M a n a g e r . S e r i a l i z a b l e D i a g r a m > ] ] > < / 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 2 0 1 6 - 0 8 - 0 9 T 1 0 : 1 8 : 0 1 . 8 5 0 4 0 2 + 0 2 : 0 0 < / L a s t P r o c e s s e d T i m e > < / D a t a M o d e l i n g S a n d b o x . S e r i a l i z e d S a n d b o x E r r o r C a c h e > ] ] > < / C u s t o m C o n t e n t > < / G e m i n i > 
</file>

<file path=customXml/item5.xml>��< ? x m l   v e r s i o n = " 1 . 0 "   e n c o d i n g = " U T F - 1 6 " ? > < G e m i n i   x m l n s = " h t t p : / / g e m i n i / p i v o t c u s t o m i z a t i o n / L i n k e d T a b l e U p d a t e M o d e " > < C u s t o m C o n t e n t > < ! [ C D A T A [ T r u e ] ] > < / C u s t o m C o n t e n t > < / G e m i n i > 
</file>

<file path=customXml/item6.xml>��< ? x m l   v e r s i o n = " 1 . 0 "   e n c o d i n g = " U T F - 1 6 " ? > < G e m i n i   x m l n s = " h t t p : / / g e m i n i / p i v o t c u s t o m i z a t i o n / S h o w H i d d e n " > < C u s t o m C o n t e n t > < ! [ C D A T A [ T r u e ] ] > < / C u s t o m C o n t e n t > < / G e m i n i > 
</file>

<file path=customXml/item7.xml>��< ? x m l   v e r s i o n = " 1 . 0 "   e n c o d i n g = " U T F - 1 6 " ? > < G e m i n i   x m l n s = " h t t p : / / g e m i n i / p i v o t c u s t o m i z a t i o n / M a n u a l C a l c M o d e " > < C u s t o m C o n t e n t > < ! [ C D A T A [ F a l s e ] ] > < / C u s t o m C o n t e n t > < / G e m i n i > 
</file>

<file path=customXml/item8.xml>��< ? x m l   v e r s i o n = " 1 . 0 "   e n c o d i n g = " U T F - 1 6 " ? > < G e m i n i   x m l n s = " h t t p : / / g e m i n i / p i v o t c u s t o m i z a t i o n / T a b l e X M L _ t D a t a " > < 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 7 6 < / i n t > < / v a l u e > < / i t e m > < i t e m > < k e y > < s t r i n g > f � r b r u k n i n g < / s t r i n g > < / k e y > < v a l u e > < i n t > 1 0 9 < / i n t > < / v a l u e > < / i t e m > < i t e m > < k e y > < s t r i n g > h i < / s t r i n g > < / k e y > < v a l u e > < i n t > 4 8 < / i n t > < / v a l u e > < / i t e m > < i t e m > < k e y > < s t r i n g > l o < / s t r i n g > < / k e y > < v a l u e > < i n t > 4 8 < / i n t > < / v a l u e > < / i t e m > < i t e m > < k e y > < s t r i n g > a n l � g g n i n g < / s t r i n g > < / k e y > < v a l u e > < i n t > 1 0 3 < / i n t > < / v a l u e > < / i t e m > < i t e m > < k e y > < s t r i n g > t e m p < / s t r i n g > < / k e y > < v a l u e > < i n t > 6 9 < / i n t > < / v a l u e > < / i t e m > < i t e m > < k e y > < s t r i n g > n y t t j a n d e g r a d < / s t r i n g > < / k e y > < v a l u e > < i n t > 1 2 3 < / i n t > < / v a l u e > < / i t e m > < i t e m > < k e y > < s t r i n g > t y p < / s t r i n g > < / k e y > < v a l u e > < i n t > 5 6 < / i n t > < / v a l u e > < / i t e m > < i t e m > < k e y > < s t r i n g > C S V _ n a m n < / s t r i n g > < / k e y > < v a l u e > < i n t > 1 0 2 < / i n t > < / v a l u e > < / i t e m > < i t e m > < k e y > < s t r i n g > C o l u m n 1 < / s t r i n g > < / k e y > < v a l u e > < i n t > 9 1 < / i n t > < / v a l u e > < / i t e m > < / C o l u m n W i d t h s > < C o l u m n D i s p l a y I n d e x > < i t e m > < k e y > < s t r i n g > d a t u m < / s t r i n g > < / k e y > < v a l u e > < i n t > 0 < / i n t > < / v a l u e > < / i t e m > < i t e m > < k e y > < s t r i n g > f � r b r u k n i n g < / s t r i n g > < / k e y > < v a l u e > < i n t > 1 < / i n t > < / v a l u e > < / i t e m > < i t e m > < k e y > < s t r i n g > h i < / s t r i n g > < / k e y > < v a l u e > < i n t > 2 < / i n t > < / v a l u e > < / i t e m > < i t e m > < k e y > < s t r i n g > l o < / s t r i n g > < / k e y > < v a l u e > < i n t > 3 < / i n t > < / v a l u e > < / i t e m > < i t e m > < k e y > < s t r i n g > a n l � g g n i n g < / s t r i n g > < / k e y > < v a l u e > < i n t > 4 < / i n t > < / v a l u e > < / i t e m > < i t e m > < k e y > < s t r i n g > t e m p < / s t r i n g > < / k e y > < v a l u e > < i n t > 5 < / i n t > < / v a l u e > < / i t e m > < i t e m > < k e y > < s t r i n g > n y t t j a n d e g r a d < / s t r i n g > < / k e y > < v a l u e > < i n t > 6 < / i n t > < / v a l u e > < / i t e m > < i t e m > < k e y > < s t r i n g > t y p < / s t r i n g > < / k e y > < v a l u e > < i n t > 7 < / i n t > < / v a l u e > < / i t e m > < i t e m > < k e y > < s t r i n g > C S V _ n a m n < / s t r i n g > < / k e y > < v a l u e > < i n t > 8 < / i n t > < / v a l u e > < / i t e m > < i t e m > < k e y > < s t r i n g > C o l u m n 1 < / s t r i n g > < / k e y > < v a l u e > < i n t > 9 < / 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P o w e r P i v o t V e r s i o n " > < C u s t o m C o n t e n t > < ! [ C D A T A [ 1 1 . 0 . 9 1 6 5 . 1 1 8 6 ] ] > < / C u s t o m C o n t e n t > < / G e m i n i > 
</file>

<file path=customXml/itemProps1.xml><?xml version="1.0" encoding="utf-8"?>
<ds:datastoreItem xmlns:ds="http://schemas.openxmlformats.org/officeDocument/2006/customXml" ds:itemID="{BC785E18-A865-4658-9281-77F086FE397A}">
  <ds:schemaRefs/>
</ds:datastoreItem>
</file>

<file path=customXml/itemProps10.xml><?xml version="1.0" encoding="utf-8"?>
<ds:datastoreItem xmlns:ds="http://schemas.openxmlformats.org/officeDocument/2006/customXml" ds:itemID="{BA86A1F1-B5C9-42DB-8CA5-0177F0545D3E}">
  <ds:schemaRefs/>
</ds:datastoreItem>
</file>

<file path=customXml/itemProps11.xml><?xml version="1.0" encoding="utf-8"?>
<ds:datastoreItem xmlns:ds="http://schemas.openxmlformats.org/officeDocument/2006/customXml" ds:itemID="{0E443F45-86D1-492F-B359-2A58832E38AE}">
  <ds:schemaRefs/>
</ds:datastoreItem>
</file>

<file path=customXml/itemProps12.xml><?xml version="1.0" encoding="utf-8"?>
<ds:datastoreItem xmlns:ds="http://schemas.openxmlformats.org/officeDocument/2006/customXml" ds:itemID="{46DB04A0-1DD0-4F93-89DC-978570F126D3}">
  <ds:schemaRefs/>
</ds:datastoreItem>
</file>

<file path=customXml/itemProps13.xml><?xml version="1.0" encoding="utf-8"?>
<ds:datastoreItem xmlns:ds="http://schemas.openxmlformats.org/officeDocument/2006/customXml" ds:itemID="{C17CBA91-6515-48B6-919E-3BC12912ACEF}">
  <ds:schemaRefs/>
</ds:datastoreItem>
</file>

<file path=customXml/itemProps14.xml><?xml version="1.0" encoding="utf-8"?>
<ds:datastoreItem xmlns:ds="http://schemas.openxmlformats.org/officeDocument/2006/customXml" ds:itemID="{CFC6DBDC-99B3-411E-8B40-56C3A44239B4}">
  <ds:schemaRefs/>
</ds:datastoreItem>
</file>

<file path=customXml/itemProps15.xml><?xml version="1.0" encoding="utf-8"?>
<ds:datastoreItem xmlns:ds="http://schemas.openxmlformats.org/officeDocument/2006/customXml" ds:itemID="{8703CF2A-FC75-4A45-A737-382CEC394324}">
  <ds:schemaRefs/>
</ds:datastoreItem>
</file>

<file path=customXml/itemProps16.xml><?xml version="1.0" encoding="utf-8"?>
<ds:datastoreItem xmlns:ds="http://schemas.openxmlformats.org/officeDocument/2006/customXml" ds:itemID="{B0C4A1D7-93C0-46BA-96B8-17622792929F}">
  <ds:schemaRefs/>
</ds:datastoreItem>
</file>

<file path=customXml/itemProps17.xml><?xml version="1.0" encoding="utf-8"?>
<ds:datastoreItem xmlns:ds="http://schemas.openxmlformats.org/officeDocument/2006/customXml" ds:itemID="{806E1033-C0FF-4514-9AA6-D64450581B7D}">
  <ds:schemaRefs/>
</ds:datastoreItem>
</file>

<file path=customXml/itemProps18.xml><?xml version="1.0" encoding="utf-8"?>
<ds:datastoreItem xmlns:ds="http://schemas.openxmlformats.org/officeDocument/2006/customXml" ds:itemID="{4851513C-DA6A-4779-A86C-0543405F1B82}">
  <ds:schemaRefs/>
</ds:datastoreItem>
</file>

<file path=customXml/itemProps2.xml><?xml version="1.0" encoding="utf-8"?>
<ds:datastoreItem xmlns:ds="http://schemas.openxmlformats.org/officeDocument/2006/customXml" ds:itemID="{BA7AE040-6673-4DD3-A897-E0D76F31E605}">
  <ds:schemaRefs/>
</ds:datastoreItem>
</file>

<file path=customXml/itemProps3.xml><?xml version="1.0" encoding="utf-8"?>
<ds:datastoreItem xmlns:ds="http://schemas.openxmlformats.org/officeDocument/2006/customXml" ds:itemID="{E235394E-12E3-47CD-B299-4ACF7CC1940E}">
  <ds:schemaRefs/>
</ds:datastoreItem>
</file>

<file path=customXml/itemProps4.xml><?xml version="1.0" encoding="utf-8"?>
<ds:datastoreItem xmlns:ds="http://schemas.openxmlformats.org/officeDocument/2006/customXml" ds:itemID="{5373EBCA-7BFA-49B5-8615-03EC872C8023}">
  <ds:schemaRefs/>
</ds:datastoreItem>
</file>

<file path=customXml/itemProps5.xml><?xml version="1.0" encoding="utf-8"?>
<ds:datastoreItem xmlns:ds="http://schemas.openxmlformats.org/officeDocument/2006/customXml" ds:itemID="{FD6FB26F-0307-4BDC-A980-7E1B7AB10330}">
  <ds:schemaRefs/>
</ds:datastoreItem>
</file>

<file path=customXml/itemProps6.xml><?xml version="1.0" encoding="utf-8"?>
<ds:datastoreItem xmlns:ds="http://schemas.openxmlformats.org/officeDocument/2006/customXml" ds:itemID="{89A63B69-FECC-4E20-A7FB-1537BAFEA379}">
  <ds:schemaRefs/>
</ds:datastoreItem>
</file>

<file path=customXml/itemProps7.xml><?xml version="1.0" encoding="utf-8"?>
<ds:datastoreItem xmlns:ds="http://schemas.openxmlformats.org/officeDocument/2006/customXml" ds:itemID="{D5B874BF-23C9-4333-8522-F80E6ACB3E39}">
  <ds:schemaRefs/>
</ds:datastoreItem>
</file>

<file path=customXml/itemProps8.xml><?xml version="1.0" encoding="utf-8"?>
<ds:datastoreItem xmlns:ds="http://schemas.openxmlformats.org/officeDocument/2006/customXml" ds:itemID="{EC8B43FE-4522-4A00-B5FB-20EAD5D6058F}">
  <ds:schemaRefs/>
</ds:datastoreItem>
</file>

<file path=customXml/itemProps9.xml><?xml version="1.0" encoding="utf-8"?>
<ds:datastoreItem xmlns:ds="http://schemas.openxmlformats.org/officeDocument/2006/customXml" ds:itemID="{83E72768-2E02-4C54-87E7-A5332AD3533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exec view</vt:lpstr>
      <vt:lpstr>data</vt:lpstr>
      <vt:lpstr>SUM_data</vt:lpstr>
      <vt:lpstr>SUM</vt:lpstr>
      <vt:lpstr>YoY</vt:lpstr>
      <vt:lpstr>QoQ</vt:lpstr>
      <vt:lpstr>data-sum</vt:lpstr>
      <vt:lpstr>temp</vt:lpstr>
      <vt:lpstr>QoQ2</vt:lpstr>
      <vt:lpstr>QoQ!Print_Area</vt:lpstr>
      <vt:lpstr>SUM_data!Print_Area</vt:lpstr>
      <vt:lpstr>YoY!Print_Area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 Uddenberg</dc:creator>
  <cp:lastModifiedBy>Rickard Uddenberg</cp:lastModifiedBy>
  <cp:lastPrinted>2016-08-09T08:17:32Z</cp:lastPrinted>
  <dcterms:created xsi:type="dcterms:W3CDTF">2016-08-07T15:14:20Z</dcterms:created>
  <dcterms:modified xsi:type="dcterms:W3CDTF">2018-01-03T21:26:53Z</dcterms:modified>
</cp:coreProperties>
</file>