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udd\OneDrive\"/>
    </mc:Choice>
  </mc:AlternateContent>
  <bookViews>
    <workbookView xWindow="3510" yWindow="0" windowWidth="30570" windowHeight="11985" activeTab="1"/>
  </bookViews>
  <sheets>
    <sheet name="data" sheetId="1" r:id="rId1"/>
    <sheet name="sammanställning" sheetId="2" r:id="rId2"/>
  </sheets>
  <calcPr calcId="171027" concurrentCalc="0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E61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</calcChain>
</file>

<file path=xl/sharedStrings.xml><?xml version="1.0" encoding="utf-8"?>
<sst xmlns="http://schemas.openxmlformats.org/spreadsheetml/2006/main" count="18" uniqueCount="17">
  <si>
    <t>3 mån ränt</t>
  </si>
  <si>
    <t>5 år ränta</t>
  </si>
  <si>
    <t>Column4</t>
  </si>
  <si>
    <t>Mån</t>
  </si>
  <si>
    <t>År</t>
  </si>
  <si>
    <t>År2</t>
  </si>
  <si>
    <t>5 år kost</t>
  </si>
  <si>
    <t>3 mån kost</t>
  </si>
  <si>
    <t>Kostnad "rörligt" 3 mån</t>
  </si>
  <si>
    <t>Kostnad bundet 5 år</t>
  </si>
  <si>
    <t>Summa</t>
  </si>
  <si>
    <t>Tis</t>
  </si>
  <si>
    <t>Genomsnitt-ränta bundet</t>
  </si>
  <si>
    <t>Genomsnitt-ränta "rörlig"</t>
  </si>
  <si>
    <t>Rörligt</t>
  </si>
  <si>
    <t>Bundet</t>
  </si>
  <si>
    <t>Ej verklig prognos, endast exempel (på 1 miljon kr lån)
av: Rickard Uddenberg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</si>
</sst>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r&quot;_-;\-* #,##0.00\ &quot;kr&quot;_-;_-* &quot;-&quot;??\ &quot;kr&quot;_-;_-@_-"/>
    <numFmt numFmtId="164" formatCode="[$-41D]mmmm\ yyyy;@"/>
    <numFmt numFmtId="165" formatCode="0.0%"/>
    <numFmt numFmtId="166" formatCode="_-* #,##0\ &quot;kr&quot;_-;\-* #,##0\ &quot;kr&quot;_-;_-* &quot;-&quot;??\ &quot;kr&quot;_-;_-@_-"/>
    <numFmt numFmtId="167" formatCode="#,##0\ &quot;kr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5">
    <xf numFmtId="0" fontId="0" fillId="0" borderId="0" xfId="0"/>
    <xf numFmtId="164" fontId="0" fillId="0" borderId="0" xfId="0" applyNumberFormat="1"/>
    <xf numFmtId="10" fontId="0" fillId="0" borderId="0" xfId="0" applyNumberFormat="1"/>
    <xf numFmtId="166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2"/>
    <xf numFmtId="0" fontId="2" fillId="0" borderId="1" xfId="2" applyAlignment="1">
      <alignment horizontal="center"/>
    </xf>
    <xf numFmtId="0" fontId="3" fillId="0" borderId="0" xfId="0" applyFont="1" applyAlignment="1">
      <alignment horizontal="right" wrapText="1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2" xfId="0" applyBorder="1"/>
  </cellXfs>
  <cellStyles count="3">
    <cellStyle name="Currency" xfId="1" builtinId="4"/>
    <cellStyle name="Heading 1" xfId="2" builtinId="16"/>
    <cellStyle name="Normal" xfId="0" builtinId="0"/>
  </cellStyles>
  <dxfs count="15">
    <dxf>
      <alignment horizontal="center"/>
    </dxf>
    <dxf>
      <alignment horizontal="center"/>
    </dxf>
    <dxf>
      <alignment wrapText="1"/>
    </dxf>
    <dxf>
      <alignment textRotation="0"/>
    </dxf>
    <dxf>
      <alignment textRotation="45"/>
    </dxf>
    <dxf>
      <numFmt numFmtId="14" formatCode="0.00%"/>
    </dxf>
    <dxf>
      <numFmt numFmtId="165" formatCode="0.0%"/>
    </dxf>
    <dxf>
      <alignment horizontal="center"/>
    </dxf>
    <dxf>
      <numFmt numFmtId="166" formatCode="_-* #,##0\ &quot;kr&quot;_-;\-* #,##0\ &quot;kr&quot;_-;_-* &quot;-&quot;??\ &quot;kr&quot;_-;_-@_-"/>
    </dxf>
    <dxf>
      <numFmt numFmtId="14" formatCode="0.00%"/>
    </dxf>
    <dxf>
      <numFmt numFmtId="166" formatCode="_-* #,##0\ &quot;kr&quot;_-;\-* #,##0\ &quot;kr&quot;_-;_-* &quot;-&quot;??\ &quot;kr&quot;_-;_-@_-"/>
    </dxf>
    <dxf>
      <numFmt numFmtId="14" formatCode="0.00%"/>
    </dxf>
    <dxf>
      <numFmt numFmtId="164" formatCode="[$-41D]mmmm\ yyyy;@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[Räntediskusion med Tor Borg.xlsx]sammanställning!PivotTable3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lt1"/>
            </a:solidFill>
            <a:ln w="15875">
              <a:solidFill>
                <a:schemeClr val="accent2"/>
              </a:solidFill>
              <a:round/>
            </a:ln>
            <a:effectLst/>
          </c:spPr>
        </c:marker>
      </c:pivotFmt>
      <c:pivotFmt>
        <c:idx val="1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lt1"/>
            </a:solidFill>
            <a:ln w="15875">
              <a:solidFill>
                <a:schemeClr val="accent4"/>
              </a:solidFill>
              <a:round/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sammanställning!$C$3</c:f>
              <c:strCache>
                <c:ptCount val="1"/>
                <c:pt idx="0">
                  <c:v>Kostnad "rörligt" 3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sammanställning!$B$4:$B$9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sammanställning!$C$4:$C$9</c:f>
              <c:numCache>
                <c:formatCode>#\ ##0\ "kr"</c:formatCode>
                <c:ptCount val="5"/>
                <c:pt idx="0">
                  <c:v>8000.0000000000009</c:v>
                </c:pt>
                <c:pt idx="1">
                  <c:v>10875</c:v>
                </c:pt>
                <c:pt idx="2">
                  <c:v>16000.000000000004</c:v>
                </c:pt>
                <c:pt idx="3">
                  <c:v>19875</c:v>
                </c:pt>
                <c:pt idx="4">
                  <c:v>23450.000000000004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D-4706-A8FF-93369C2BDFFB}"/>
            </c:ext>
          </c:extLst>
        </c:ser>
        <c:ser>
          <c:idx val="2"/>
          <c:order val="2"/>
          <c:tx>
            <c:strRef>
              <c:f>sammanställning!$E$3</c:f>
              <c:strCache>
                <c:ptCount val="1"/>
                <c:pt idx="0">
                  <c:v>Kostnad bundet 5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sammanställning!$B$4:$B$9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sammanställning!$E$4:$E$9</c:f>
              <c:numCache>
                <c:formatCode>#\ ##0\ "kr"</c:formatCode>
                <c:ptCount val="5"/>
                <c:pt idx="0">
                  <c:v>17700</c:v>
                </c:pt>
                <c:pt idx="1">
                  <c:v>17700</c:v>
                </c:pt>
                <c:pt idx="2">
                  <c:v>17700</c:v>
                </c:pt>
                <c:pt idx="3">
                  <c:v>17700</c:v>
                </c:pt>
                <c:pt idx="4">
                  <c:v>17700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D-4706-A8FF-93369C2BD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560400168"/>
        <c:axId val="560396232"/>
      </c:barChart>
      <c:lineChart>
        <c:grouping val="standard"/>
        <c:varyColors val="0"/>
        <c:ser>
          <c:idx val="1"/>
          <c:order val="1"/>
          <c:tx>
            <c:strRef>
              <c:f>sammanställning!$D$3</c:f>
              <c:strCache>
                <c:ptCount val="1"/>
                <c:pt idx="0">
                  <c:v>Genomsnitt-ränta "rörlig"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sammanställning!$B$4:$B$9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sammanställning!$D$4:$D$9</c:f>
              <c:numCache>
                <c:formatCode>0.00%</c:formatCode>
                <c:ptCount val="5"/>
                <c:pt idx="0">
                  <c:v>8.0000000000000019E-3</c:v>
                </c:pt>
                <c:pt idx="1">
                  <c:v>1.0875000000000001E-2</c:v>
                </c:pt>
                <c:pt idx="2">
                  <c:v>1.6000000000000004E-2</c:v>
                </c:pt>
                <c:pt idx="3">
                  <c:v>1.9875E-2</c:v>
                </c:pt>
                <c:pt idx="4">
                  <c:v>2.3449999999999999E-2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D-4706-A8FF-93369C2BDFFB}"/>
            </c:ext>
          </c:extLst>
        </c:ser>
        <c:ser>
          <c:idx val="3"/>
          <c:order val="3"/>
          <c:tx>
            <c:strRef>
              <c:f>sammanställning!$F$3</c:f>
              <c:strCache>
                <c:ptCount val="1"/>
                <c:pt idx="0">
                  <c:v>Genomsnitt-ränta bundet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sammanställning!$B$4:$B$9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sammanställning!$F$4:$F$9</c:f>
              <c:numCache>
                <c:formatCode>0.0%</c:formatCode>
                <c:ptCount val="5"/>
                <c:pt idx="0">
                  <c:v>1.7699999999999997E-2</c:v>
                </c:pt>
                <c:pt idx="1">
                  <c:v>1.7699999999999997E-2</c:v>
                </c:pt>
                <c:pt idx="2">
                  <c:v>1.7699999999999997E-2</c:v>
                </c:pt>
                <c:pt idx="3">
                  <c:v>1.7699999999999997E-2</c:v>
                </c:pt>
                <c:pt idx="4">
                  <c:v>1.7699999999999997E-2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D-4706-A8FF-93369C2BD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325056"/>
        <c:axId val="571324072"/>
      </c:lineChart>
      <c:catAx>
        <c:axId val="560400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0396232"/>
        <c:crosses val="autoZero"/>
        <c:auto val="1"/>
        <c:lblAlgn val="ctr"/>
        <c:lblOffset val="100"/>
        <c:noMultiLvlLbl val="0"/>
      </c:catAx>
      <c:valAx>
        <c:axId val="56039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/>
                  <a:t>Årskostnad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\ ##0\ &quot;kr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0400168"/>
        <c:crosses val="autoZero"/>
        <c:crossBetween val="between"/>
      </c:valAx>
      <c:valAx>
        <c:axId val="571324072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1325056"/>
        <c:crosses val="max"/>
        <c:crossBetween val="between"/>
      </c:valAx>
      <c:catAx>
        <c:axId val="571325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324072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566736</xdr:colOff>
      <xdr:row>11</xdr:row>
      <xdr:rowOff>119061</xdr:rowOff>
    </xdr:from>
    <xdr:to>
      <xdr:col>10</xdr:col>
      <xdr:colOff>352425</xdr:colOff>
      <xdr:row>31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8C449B-492F-4D4A-9A87-0E7E05E81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kard Uddenberg" refreshedDate="42887.894963541665" createdVersion="6" refreshedVersion="6" minRefreshableVersion="3" recordCount="60">
  <cacheSource type="worksheet">
    <worksheetSource name="Table1"/>
  </cacheSource>
  <cacheFields count="9">
    <cacheField name="Mån" numFmtId="0">
      <sharedItems containsSemiMixedTypes="0" containsString="0" containsNumber="1" containsInteger="1" minValue="1" maxValue="60"/>
    </cacheField>
    <cacheField name="Tis" numFmtId="0">
      <sharedItems containsSemiMixedTypes="0" containsString="0" containsNumber="1" containsInteger="1" minValue="1" maxValue="20"/>
    </cacheField>
    <cacheField name="År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År2" numFmtId="0">
      <sharedItems containsSemiMixedTypes="0" containsString="0" containsNumber="1" containsInteger="1" minValue="2017" maxValue="2022"/>
    </cacheField>
    <cacheField name="Column4" numFmtId="164">
      <sharedItems containsSemiMixedTypes="0" containsNonDate="0" containsDate="1" containsString="0" minDate="2017-07-01T00:00:00" maxDate="2022-05-03T00:00:00"/>
    </cacheField>
    <cacheField name="3 mån ränt" numFmtId="10">
      <sharedItems containsSemiMixedTypes="0" containsString="0" containsNumber="1" minValue="8.0000000000000002E-3" maxValue="2.5100000000000001E-2"/>
    </cacheField>
    <cacheField name="3 mån kost" numFmtId="166">
      <sharedItems containsSemiMixedTypes="0" containsString="0" containsNumber="1" minValue="666.66666666666663" maxValue="2091.6666666666665"/>
    </cacheField>
    <cacheField name="5 år ränta" numFmtId="10">
      <sharedItems containsSemiMixedTypes="0" containsString="0" containsNumber="1" minValue="1.77E-2" maxValue="1.77E-2"/>
    </cacheField>
    <cacheField name="5 år kost" numFmtId="166">
      <sharedItems containsSemiMixedTypes="0" containsString="0" containsNumber="1" containsInteger="1" minValue="1475" maxValue="14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n v="1"/>
    <n v="1"/>
    <x v="0"/>
    <n v="2017"/>
    <d v="2017-07-01T00:00:00"/>
    <n v="8.0000000000000002E-3"/>
    <n v="666.66666666666663"/>
    <n v="1.77E-2"/>
    <n v="1475"/>
  </r>
  <r>
    <n v="2"/>
    <n v="1"/>
    <x v="0"/>
    <n v="2017"/>
    <d v="2017-08-01T00:00:00"/>
    <n v="8.0000000000000002E-3"/>
    <n v="666.66666666666663"/>
    <n v="1.77E-2"/>
    <n v="1475"/>
  </r>
  <r>
    <n v="3"/>
    <n v="1"/>
    <x v="0"/>
    <n v="2017"/>
    <d v="2017-09-01T00:00:00"/>
    <n v="8.0000000000000002E-3"/>
    <n v="666.66666666666663"/>
    <n v="1.77E-2"/>
    <n v="1475"/>
  </r>
  <r>
    <n v="4"/>
    <n v="2"/>
    <x v="0"/>
    <n v="2017"/>
    <d v="2017-10-01T00:00:00"/>
    <n v="8.0000000000000002E-3"/>
    <n v="666.66666666666663"/>
    <n v="1.77E-2"/>
    <n v="1475"/>
  </r>
  <r>
    <n v="5"/>
    <n v="2"/>
    <x v="0"/>
    <n v="2017"/>
    <d v="2017-11-01T00:00:00"/>
    <n v="8.0000000000000002E-3"/>
    <n v="666.66666666666663"/>
    <n v="1.77E-2"/>
    <n v="1475"/>
  </r>
  <r>
    <n v="6"/>
    <n v="2"/>
    <x v="0"/>
    <n v="2017"/>
    <d v="2017-12-01T00:00:00"/>
    <n v="8.0000000000000002E-3"/>
    <n v="666.66666666666663"/>
    <n v="1.77E-2"/>
    <n v="1475"/>
  </r>
  <r>
    <n v="7"/>
    <n v="3"/>
    <x v="0"/>
    <n v="2018"/>
    <d v="2018-01-01T00:00:00"/>
    <n v="8.0000000000000002E-3"/>
    <n v="666.66666666666663"/>
    <n v="1.77E-2"/>
    <n v="1475"/>
  </r>
  <r>
    <n v="8"/>
    <n v="3"/>
    <x v="0"/>
    <n v="2018"/>
    <d v="2018-02-01T00:00:00"/>
    <n v="8.0000000000000002E-3"/>
    <n v="666.66666666666663"/>
    <n v="1.77E-2"/>
    <n v="1475"/>
  </r>
  <r>
    <n v="9"/>
    <n v="3"/>
    <x v="0"/>
    <n v="2018"/>
    <d v="2018-03-01T00:00:00"/>
    <n v="8.0000000000000002E-3"/>
    <n v="666.66666666666663"/>
    <n v="1.77E-2"/>
    <n v="1475"/>
  </r>
  <r>
    <n v="10"/>
    <n v="4"/>
    <x v="0"/>
    <n v="2018"/>
    <d v="2018-04-01T00:00:00"/>
    <n v="8.0000000000000002E-3"/>
    <n v="666.66666666666663"/>
    <n v="1.77E-2"/>
    <n v="1475"/>
  </r>
  <r>
    <n v="11"/>
    <n v="4"/>
    <x v="0"/>
    <n v="2018"/>
    <d v="2018-05-01T00:00:00"/>
    <n v="8.0000000000000002E-3"/>
    <n v="666.66666666666663"/>
    <n v="1.77E-2"/>
    <n v="1475"/>
  </r>
  <r>
    <n v="12"/>
    <n v="4"/>
    <x v="0"/>
    <n v="2018"/>
    <d v="2018-06-01T00:00:00"/>
    <n v="8.0000000000000002E-3"/>
    <n v="666.66666666666663"/>
    <n v="1.77E-2"/>
    <n v="1475"/>
  </r>
  <r>
    <n v="13"/>
    <n v="5"/>
    <x v="1"/>
    <n v="2018"/>
    <d v="2018-07-01T00:00:00"/>
    <n v="8.0000000000000002E-3"/>
    <n v="666.66666666666663"/>
    <n v="1.77E-2"/>
    <n v="1475"/>
  </r>
  <r>
    <n v="14"/>
    <n v="5"/>
    <x v="1"/>
    <n v="2018"/>
    <d v="2018-08-01T00:00:00"/>
    <n v="8.0000000000000002E-3"/>
    <n v="666.66666666666663"/>
    <n v="1.77E-2"/>
    <n v="1475"/>
  </r>
  <r>
    <n v="15"/>
    <n v="5"/>
    <x v="1"/>
    <n v="2018"/>
    <d v="2018-09-01T00:00:00"/>
    <n v="8.0000000000000002E-3"/>
    <n v="666.66666666666663"/>
    <n v="1.77E-2"/>
    <n v="1475"/>
  </r>
  <r>
    <n v="16"/>
    <n v="6"/>
    <x v="1"/>
    <n v="2018"/>
    <d v="2018-10-01T00:00:00"/>
    <n v="0.01"/>
    <n v="833.33333333333337"/>
    <n v="1.77E-2"/>
    <n v="1475"/>
  </r>
  <r>
    <n v="17"/>
    <n v="6"/>
    <x v="1"/>
    <n v="2018"/>
    <d v="2018-11-01T00:00:00"/>
    <n v="0.01"/>
    <n v="833.33333333333337"/>
    <n v="1.77E-2"/>
    <n v="1475"/>
  </r>
  <r>
    <n v="18"/>
    <n v="6"/>
    <x v="1"/>
    <n v="2018"/>
    <d v="2018-12-01T00:00:00"/>
    <n v="0.01"/>
    <n v="833.33333333333337"/>
    <n v="1.77E-2"/>
    <n v="1475"/>
  </r>
  <r>
    <n v="19"/>
    <n v="7"/>
    <x v="1"/>
    <n v="2019"/>
    <d v="2019-01-01T00:00:00"/>
    <n v="1.2E-2"/>
    <n v="1000"/>
    <n v="1.77E-2"/>
    <n v="1475"/>
  </r>
  <r>
    <n v="20"/>
    <n v="7"/>
    <x v="1"/>
    <n v="2019"/>
    <d v="2019-02-01T00:00:00"/>
    <n v="1.2E-2"/>
    <n v="1000"/>
    <n v="1.77E-2"/>
    <n v="1475"/>
  </r>
  <r>
    <n v="21"/>
    <n v="7"/>
    <x v="1"/>
    <n v="2019"/>
    <d v="2019-03-01T00:00:00"/>
    <n v="1.2E-2"/>
    <n v="1000"/>
    <n v="1.77E-2"/>
    <n v="1475"/>
  </r>
  <r>
    <n v="22"/>
    <n v="8"/>
    <x v="1"/>
    <n v="2019"/>
    <d v="2019-04-01T00:00:00"/>
    <n v="1.35E-2"/>
    <n v="1125"/>
    <n v="1.77E-2"/>
    <n v="1475"/>
  </r>
  <r>
    <n v="23"/>
    <n v="8"/>
    <x v="1"/>
    <n v="2019"/>
    <d v="2019-05-01T00:00:00"/>
    <n v="1.35E-2"/>
    <n v="1125"/>
    <n v="1.77E-2"/>
    <n v="1475"/>
  </r>
  <r>
    <n v="24"/>
    <n v="8"/>
    <x v="1"/>
    <n v="2019"/>
    <d v="2019-06-01T00:00:00"/>
    <n v="1.35E-2"/>
    <n v="1125"/>
    <n v="1.77E-2"/>
    <n v="1475"/>
  </r>
  <r>
    <n v="25"/>
    <n v="9"/>
    <x v="2"/>
    <n v="2019"/>
    <d v="2019-07-01T00:00:00"/>
    <n v="1.4500000000000001E-2"/>
    <n v="1208.3333333333335"/>
    <n v="1.77E-2"/>
    <n v="1475"/>
  </r>
  <r>
    <n v="26"/>
    <n v="9"/>
    <x v="2"/>
    <n v="2019"/>
    <d v="2019-08-01T00:00:00"/>
    <n v="1.4500000000000001E-2"/>
    <n v="1208.3333333333335"/>
    <n v="1.77E-2"/>
    <n v="1475"/>
  </r>
  <r>
    <n v="27"/>
    <n v="9"/>
    <x v="2"/>
    <n v="2019"/>
    <d v="2019-09-01T00:00:00"/>
    <n v="1.4500000000000001E-2"/>
    <n v="1208.3333333333335"/>
    <n v="1.77E-2"/>
    <n v="1475"/>
  </r>
  <r>
    <n v="28"/>
    <n v="10"/>
    <x v="2"/>
    <n v="2019"/>
    <d v="2019-10-01T00:00:00"/>
    <n v="1.55E-2"/>
    <n v="1291.6666666666667"/>
    <n v="1.77E-2"/>
    <n v="1475"/>
  </r>
  <r>
    <n v="29"/>
    <n v="10"/>
    <x v="2"/>
    <n v="2019"/>
    <d v="2019-11-01T00:00:00"/>
    <n v="1.55E-2"/>
    <n v="1291.6666666666667"/>
    <n v="1.77E-2"/>
    <n v="1475"/>
  </r>
  <r>
    <n v="30"/>
    <n v="10"/>
    <x v="2"/>
    <n v="2019"/>
    <d v="2019-12-01T00:00:00"/>
    <n v="1.55E-2"/>
    <n v="1291.6666666666667"/>
    <n v="1.77E-2"/>
    <n v="1475"/>
  </r>
  <r>
    <n v="31"/>
    <n v="11"/>
    <x v="2"/>
    <n v="2020"/>
    <d v="2020-01-01T00:00:00"/>
    <n v="1.6500000000000001E-2"/>
    <n v="1375.0000000000002"/>
    <n v="1.77E-2"/>
    <n v="1475"/>
  </r>
  <r>
    <n v="32"/>
    <n v="11"/>
    <x v="2"/>
    <n v="2020"/>
    <d v="2020-02-01T00:00:00"/>
    <n v="1.6500000000000001E-2"/>
    <n v="1375.0000000000002"/>
    <n v="1.77E-2"/>
    <n v="1475"/>
  </r>
  <r>
    <n v="33"/>
    <n v="11"/>
    <x v="2"/>
    <n v="2020"/>
    <d v="2020-03-01T00:00:00"/>
    <n v="1.6500000000000001E-2"/>
    <n v="1375.0000000000002"/>
    <n v="1.77E-2"/>
    <n v="1475"/>
  </r>
  <r>
    <n v="34"/>
    <n v="12"/>
    <x v="2"/>
    <n v="2020"/>
    <d v="2020-04-01T00:00:00"/>
    <n v="1.7500000000000002E-2"/>
    <n v="1458.3333333333335"/>
    <n v="1.77E-2"/>
    <n v="1475"/>
  </r>
  <r>
    <n v="35"/>
    <n v="12"/>
    <x v="2"/>
    <n v="2020"/>
    <d v="2020-05-01T00:00:00"/>
    <n v="1.7500000000000002E-2"/>
    <n v="1458.3333333333335"/>
    <n v="1.77E-2"/>
    <n v="1475"/>
  </r>
  <r>
    <n v="36"/>
    <n v="12"/>
    <x v="2"/>
    <n v="2020"/>
    <d v="2020-06-01T00:00:00"/>
    <n v="1.7500000000000002E-2"/>
    <n v="1458.3333333333335"/>
    <n v="1.77E-2"/>
    <n v="1475"/>
  </r>
  <r>
    <n v="37"/>
    <n v="13"/>
    <x v="3"/>
    <n v="2020"/>
    <d v="2020-07-01T00:00:00"/>
    <n v="1.8499999999999999E-2"/>
    <n v="1541.6666666666667"/>
    <n v="1.77E-2"/>
    <n v="1475"/>
  </r>
  <r>
    <n v="38"/>
    <n v="13"/>
    <x v="3"/>
    <n v="2020"/>
    <d v="2020-08-01T00:00:00"/>
    <n v="1.8499999999999999E-2"/>
    <n v="1541.6666666666667"/>
    <n v="1.77E-2"/>
    <n v="1475"/>
  </r>
  <r>
    <n v="39"/>
    <n v="13"/>
    <x v="3"/>
    <n v="2020"/>
    <d v="2020-09-01T00:00:00"/>
    <n v="1.8499999999999999E-2"/>
    <n v="1541.6666666666667"/>
    <n v="1.77E-2"/>
    <n v="1475"/>
  </r>
  <r>
    <n v="40"/>
    <n v="14"/>
    <x v="3"/>
    <n v="2020"/>
    <d v="2020-10-01T00:00:00"/>
    <n v="1.95E-2"/>
    <n v="1625"/>
    <n v="1.77E-2"/>
    <n v="1475"/>
  </r>
  <r>
    <n v="41"/>
    <n v="14"/>
    <x v="3"/>
    <n v="2020"/>
    <d v="2020-11-01T00:00:00"/>
    <n v="1.95E-2"/>
    <n v="1625"/>
    <n v="1.77E-2"/>
    <n v="1475"/>
  </r>
  <r>
    <n v="42"/>
    <n v="14"/>
    <x v="3"/>
    <n v="2020"/>
    <d v="2020-12-01T00:00:00"/>
    <n v="1.95E-2"/>
    <n v="1625"/>
    <n v="1.77E-2"/>
    <n v="1475"/>
  </r>
  <r>
    <n v="43"/>
    <n v="15"/>
    <x v="3"/>
    <n v="2021"/>
    <d v="2021-01-01T00:00:00"/>
    <n v="0.02"/>
    <n v="1666.6666666666667"/>
    <n v="1.77E-2"/>
    <n v="1475"/>
  </r>
  <r>
    <n v="44"/>
    <n v="15"/>
    <x v="3"/>
    <n v="2021"/>
    <d v="2021-02-01T00:00:00"/>
    <n v="2.0299999999999999E-2"/>
    <n v="1691.6666666666665"/>
    <n v="1.77E-2"/>
    <n v="1475"/>
  </r>
  <r>
    <n v="45"/>
    <n v="15"/>
    <x v="3"/>
    <n v="2021"/>
    <d v="2021-03-01T00:00:00"/>
    <n v="2.06E-2"/>
    <n v="1716.6666666666667"/>
    <n v="1.77E-2"/>
    <n v="1475"/>
  </r>
  <r>
    <n v="46"/>
    <n v="16"/>
    <x v="3"/>
    <n v="2021"/>
    <d v="2021-04-01T00:00:00"/>
    <n v="2.0899999999999998E-2"/>
    <n v="1741.6666666666665"/>
    <n v="1.77E-2"/>
    <n v="1475"/>
  </r>
  <r>
    <n v="47"/>
    <n v="16"/>
    <x v="3"/>
    <n v="2021"/>
    <d v="2021-05-01T00:00:00"/>
    <n v="2.12E-2"/>
    <n v="1766.6666666666665"/>
    <n v="1.77E-2"/>
    <n v="1475"/>
  </r>
  <r>
    <n v="48"/>
    <n v="16"/>
    <x v="3"/>
    <n v="2021"/>
    <d v="2021-06-01T00:00:00"/>
    <n v="2.1499999999999998E-2"/>
    <n v="1791.6666666666665"/>
    <n v="1.77E-2"/>
    <n v="1475"/>
  </r>
  <r>
    <n v="49"/>
    <n v="17"/>
    <x v="4"/>
    <n v="2021"/>
    <d v="2021-07-01T00:00:00"/>
    <n v="2.18E-2"/>
    <n v="1816.6666666666667"/>
    <n v="1.77E-2"/>
    <n v="1475"/>
  </r>
  <r>
    <n v="50"/>
    <n v="17"/>
    <x v="4"/>
    <n v="2021"/>
    <d v="2021-08-01T00:00:00"/>
    <n v="2.2100000000000002E-2"/>
    <n v="1841.6666666666667"/>
    <n v="1.77E-2"/>
    <n v="1475"/>
  </r>
  <r>
    <n v="51"/>
    <n v="17"/>
    <x v="4"/>
    <n v="2021"/>
    <d v="2021-09-01T00:00:00"/>
    <n v="2.24E-2"/>
    <n v="1866.6666666666667"/>
    <n v="1.77E-2"/>
    <n v="1475"/>
  </r>
  <r>
    <n v="52"/>
    <n v="18"/>
    <x v="4"/>
    <n v="2021"/>
    <d v="2021-10-01T00:00:00"/>
    <n v="2.2700000000000001E-2"/>
    <n v="1891.6666666666667"/>
    <n v="1.77E-2"/>
    <n v="1475"/>
  </r>
  <r>
    <n v="53"/>
    <n v="18"/>
    <x v="4"/>
    <n v="2021"/>
    <d v="2021-11-01T00:00:00"/>
    <n v="2.3E-2"/>
    <n v="1916.6666666666665"/>
    <n v="1.77E-2"/>
    <n v="1475"/>
  </r>
  <r>
    <n v="54"/>
    <n v="18"/>
    <x v="4"/>
    <n v="2021"/>
    <d v="2021-12-01T00:00:00"/>
    <n v="2.3300000000000001E-2"/>
    <n v="1941.6666666666667"/>
    <n v="1.77E-2"/>
    <n v="1475"/>
  </r>
  <r>
    <n v="55"/>
    <n v="19"/>
    <x v="4"/>
    <n v="2022"/>
    <d v="2022-01-01T00:00:00"/>
    <n v="2.3599999999999999E-2"/>
    <n v="1966.6666666666665"/>
    <n v="1.77E-2"/>
    <n v="1475"/>
  </r>
  <r>
    <n v="56"/>
    <n v="19"/>
    <x v="4"/>
    <n v="2022"/>
    <d v="2022-02-01T00:00:00"/>
    <n v="2.3900000000000001E-2"/>
    <n v="1991.6666666666667"/>
    <n v="1.77E-2"/>
    <n v="1475"/>
  </r>
  <r>
    <n v="57"/>
    <n v="19"/>
    <x v="4"/>
    <n v="2022"/>
    <d v="2022-03-01T00:00:00"/>
    <n v="2.4199999999999999E-2"/>
    <n v="2016.6666666666665"/>
    <n v="1.77E-2"/>
    <n v="1475"/>
  </r>
  <r>
    <n v="58"/>
    <n v="20"/>
    <x v="4"/>
    <n v="2022"/>
    <d v="2022-04-01T00:00:00"/>
    <n v="2.4500000000000001E-2"/>
    <n v="2041.666666666667"/>
    <n v="1.77E-2"/>
    <n v="1475"/>
  </r>
  <r>
    <n v="59"/>
    <n v="20"/>
    <x v="4"/>
    <n v="2022"/>
    <d v="2022-05-01T00:00:00"/>
    <n v="2.4799999999999999E-2"/>
    <n v="2066.6666666666665"/>
    <n v="1.77E-2"/>
    <n v="1475"/>
  </r>
  <r>
    <n v="60"/>
    <n v="20"/>
    <x v="4"/>
    <n v="2022"/>
    <d v="2022-05-02T00:00:00"/>
    <n v="2.5100000000000001E-2"/>
    <n v="2091.6666666666665"/>
    <n v="1.77E-2"/>
    <n v="14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grandTotalCaption="Summa" updatedVersion="6" minRefreshableVersion="3" useAutoFormatting="1" itemPrintTitles="1" createdVersion="6" indent="0" outline="1" outlineData="1" multipleFieldFilters="0" chartFormat="1" rowHeaderCaption="År">
  <location ref="B3:F9" firstHeaderRow="0" firstDataRow="1" firstDataCol="1"/>
  <pivotFields count="9">
    <pivotField showAll="0"/>
    <pivotField showAll="0" defaultSubtota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numFmtId="164" showAll="0"/>
    <pivotField dataField="1" numFmtId="10" showAll="0"/>
    <pivotField dataField="1" numFmtId="166" showAll="0"/>
    <pivotField dataField="1" numFmtId="10" showAll="0"/>
    <pivotField dataField="1" numFmtId="166"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Kostnad &quot;rörligt&quot; 3 mån" fld="6" baseField="2" baseItem="0" numFmtId="167"/>
    <dataField name="Genomsnitt-ränta &quot;rörlig&quot;" fld="5" subtotal="average" baseField="1" baseItem="1" numFmtId="10"/>
    <dataField name="Kostnad bundet 5 år" fld="8" baseField="2" baseItem="0" numFmtId="167"/>
    <dataField name="Genomsnitt-ränta bundet" fld="7" subtotal="average" baseField="1" baseItem="1" numFmtId="165"/>
  </dataFields>
  <formats count="8">
    <format dxfId="7">
      <pivotArea dataOnly="0" labelOnly="1" fieldPosition="0">
        <references count="1">
          <reference field="2" count="0"/>
        </references>
      </pivotArea>
    </format>
    <format dxfId="6">
      <pivotArea outline="0" fieldPosition="0">
        <references count="1">
          <reference field="4294967294" count="1">
            <x v="3"/>
          </reference>
        </references>
      </pivotArea>
    </format>
    <format dxfId="5">
      <pivotArea outline="0" fieldPosition="0">
        <references count="1">
          <reference field="4294967294" count="1">
            <x v="1"/>
          </reference>
        </references>
      </pivotArea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0">
      <pivotArea outline="0" collapsedLevelsAreSubtotals="1" fieldPosition="0"/>
    </format>
  </formats>
  <chartFormats count="4">
    <chartFormat chart="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B1:J61" totalsRowShown="0">
  <autoFilter ref="B1:J61"/>
  <tableColumns count="9">
    <tableColumn id="1" name="Mån"/>
    <tableColumn id="9" name="Tis" dataDxfId="14">
      <calculatedColumnFormula>QUOTIENT(Table1[[#This Row],[Mån]]-1,3)+1</calculatedColumnFormula>
    </tableColumn>
    <tableColumn id="2" name="År" dataDxfId="13">
      <calculatedColumnFormula>QUOTIENT(Table1[[#This Row],[Mån]]-1,12)+1</calculatedColumnFormula>
    </tableColumn>
    <tableColumn id="3" name="År2">
      <calculatedColumnFormula>YEAR(F2)</calculatedColumnFormula>
    </tableColumn>
    <tableColumn id="4" name="Column4" dataDxfId="12"/>
    <tableColumn id="5" name="3 mån ränt" dataDxfId="11"/>
    <tableColumn id="7" name="3 mån kost" dataDxfId="10" dataCellStyle="Currency">
      <calculatedColumnFormula>Table1[[#This Row],[3 mån ränt]]/12*1000000</calculatedColumnFormula>
    </tableColumn>
    <tableColumn id="6" name="5 år ränta" dataDxfId="9"/>
    <tableColumn id="8" name="5 år kost" dataDxfId="8" dataCellStyle="Currency">
      <calculatedColumnFormula>Table1[[#This Row],[5 år ränta]]/12*1000000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workbookViewId="0">
      <selection activeCell="L1" sqref="L1:M1048576"/>
    </sheetView>
  </sheetViews>
  <sheetFormatPr defaultRowHeight="15" x14ac:dyDescent="0.25"/>
  <cols>
    <col min="2" max="5" width="11" customWidth="1"/>
    <col min="6" max="6" width="15.28515625" style="1" bestFit="1" customWidth="1"/>
    <col min="7" max="7" width="12.42578125" customWidth="1"/>
    <col min="8" max="8" width="12.5703125" bestFit="1" customWidth="1"/>
    <col min="9" max="9" width="11.28515625" customWidth="1"/>
    <col min="10" max="10" width="12.5703125" bestFit="1" customWidth="1"/>
  </cols>
  <sheetData>
    <row r="1" spans="2:10" x14ac:dyDescent="0.25">
      <c r="B1" t="s">
        <v>3</v>
      </c>
      <c r="C1" t="s">
        <v>11</v>
      </c>
      <c r="D1" t="s">
        <v>4</v>
      </c>
      <c r="E1" t="s">
        <v>5</v>
      </c>
      <c r="F1" s="1" t="s">
        <v>2</v>
      </c>
      <c r="G1" t="s">
        <v>0</v>
      </c>
      <c r="H1" t="s">
        <v>7</v>
      </c>
      <c r="I1" t="s">
        <v>1</v>
      </c>
      <c r="J1" t="s">
        <v>6</v>
      </c>
    </row>
    <row r="2" spans="2:10" x14ac:dyDescent="0.25">
      <c r="B2">
        <v>1</v>
      </c>
      <c r="C2">
        <f>QUOTIENT(Table1[[#This Row],[Mån]]-1,3)+1</f>
        <v>1</v>
      </c>
      <c r="D2">
        <f>QUOTIENT(Table1[[#This Row],[Mån]]-1,12)+1</f>
        <v>1</v>
      </c>
      <c r="E2">
        <f t="shared" ref="E2:E61" si="0">YEAR(F2)</f>
        <v>2017</v>
      </c>
      <c r="F2" s="1">
        <v>42917</v>
      </c>
      <c r="G2" s="2">
        <v>8.0000000000000002E-3</v>
      </c>
      <c r="H2" s="3">
        <f>Table1[[#This Row],[3 mån ränt]]/12*1000000</f>
        <v>666.66666666666663</v>
      </c>
      <c r="I2" s="2">
        <v>1.77E-2</v>
      </c>
      <c r="J2" s="3">
        <f>Table1[[#This Row],[5 år ränta]]/12*1000000</f>
        <v>1475</v>
      </c>
    </row>
    <row r="3" spans="2:10" x14ac:dyDescent="0.25">
      <c r="B3">
        <v>2</v>
      </c>
      <c r="C3">
        <f>QUOTIENT(Table1[[#This Row],[Mån]]-1,3)+1</f>
        <v>1</v>
      </c>
      <c r="D3">
        <f>QUOTIENT(Table1[[#This Row],[Mån]]-1,12)+1</f>
        <v>1</v>
      </c>
      <c r="E3">
        <f t="shared" si="0"/>
        <v>2017</v>
      </c>
      <c r="F3" s="1">
        <v>42948</v>
      </c>
      <c r="G3" s="2">
        <v>8.0000000000000002E-3</v>
      </c>
      <c r="H3" s="3">
        <f>Table1[[#This Row],[3 mån ränt]]/12*1000000</f>
        <v>666.66666666666663</v>
      </c>
      <c r="I3" s="2">
        <v>1.77E-2</v>
      </c>
      <c r="J3" s="3">
        <f>Table1[[#This Row],[5 år ränta]]/12*1000000</f>
        <v>1475</v>
      </c>
    </row>
    <row r="4" spans="2:10" x14ac:dyDescent="0.25">
      <c r="B4">
        <v>3</v>
      </c>
      <c r="C4">
        <f>QUOTIENT(Table1[[#This Row],[Mån]]-1,3)+1</f>
        <v>1</v>
      </c>
      <c r="D4">
        <f>QUOTIENT(Table1[[#This Row],[Mån]]-1,12)+1</f>
        <v>1</v>
      </c>
      <c r="E4">
        <f t="shared" si="0"/>
        <v>2017</v>
      </c>
      <c r="F4" s="1">
        <v>42979</v>
      </c>
      <c r="G4" s="2">
        <v>8.0000000000000002E-3</v>
      </c>
      <c r="H4" s="3">
        <f>Table1[[#This Row],[3 mån ränt]]/12*1000000</f>
        <v>666.66666666666663</v>
      </c>
      <c r="I4" s="2">
        <v>1.77E-2</v>
      </c>
      <c r="J4" s="3">
        <f>Table1[[#This Row],[5 år ränta]]/12*1000000</f>
        <v>1475</v>
      </c>
    </row>
    <row r="5" spans="2:10" x14ac:dyDescent="0.25">
      <c r="B5">
        <v>4</v>
      </c>
      <c r="C5">
        <f>QUOTIENT(Table1[[#This Row],[Mån]]-1,3)+1</f>
        <v>2</v>
      </c>
      <c r="D5">
        <f>QUOTIENT(Table1[[#This Row],[Mån]]-1,12)+1</f>
        <v>1</v>
      </c>
      <c r="E5">
        <f t="shared" si="0"/>
        <v>2017</v>
      </c>
      <c r="F5" s="1">
        <v>43009</v>
      </c>
      <c r="G5" s="2">
        <v>8.0000000000000002E-3</v>
      </c>
      <c r="H5" s="3">
        <f>Table1[[#This Row],[3 mån ränt]]/12*1000000</f>
        <v>666.66666666666663</v>
      </c>
      <c r="I5" s="2">
        <v>1.77E-2</v>
      </c>
      <c r="J5" s="3">
        <f>Table1[[#This Row],[5 år ränta]]/12*1000000</f>
        <v>1475</v>
      </c>
    </row>
    <row r="6" spans="2:10" x14ac:dyDescent="0.25">
      <c r="B6">
        <v>5</v>
      </c>
      <c r="C6">
        <f>QUOTIENT(Table1[[#This Row],[Mån]]-1,3)+1</f>
        <v>2</v>
      </c>
      <c r="D6">
        <f>QUOTIENT(Table1[[#This Row],[Mån]]-1,12)+1</f>
        <v>1</v>
      </c>
      <c r="E6">
        <f t="shared" si="0"/>
        <v>2017</v>
      </c>
      <c r="F6" s="1">
        <v>43040</v>
      </c>
      <c r="G6" s="2">
        <v>8.0000000000000002E-3</v>
      </c>
      <c r="H6" s="3">
        <f>Table1[[#This Row],[3 mån ränt]]/12*1000000</f>
        <v>666.66666666666663</v>
      </c>
      <c r="I6" s="2">
        <v>1.77E-2</v>
      </c>
      <c r="J6" s="3">
        <f>Table1[[#This Row],[5 år ränta]]/12*1000000</f>
        <v>1475</v>
      </c>
    </row>
    <row r="7" spans="2:10" x14ac:dyDescent="0.25">
      <c r="B7">
        <v>6</v>
      </c>
      <c r="C7">
        <f>QUOTIENT(Table1[[#This Row],[Mån]]-1,3)+1</f>
        <v>2</v>
      </c>
      <c r="D7">
        <f>QUOTIENT(Table1[[#This Row],[Mån]]-1,12)+1</f>
        <v>1</v>
      </c>
      <c r="E7">
        <f t="shared" si="0"/>
        <v>2017</v>
      </c>
      <c r="F7" s="1">
        <v>43070</v>
      </c>
      <c r="G7" s="2">
        <v>8.0000000000000002E-3</v>
      </c>
      <c r="H7" s="3">
        <f>Table1[[#This Row],[3 mån ränt]]/12*1000000</f>
        <v>666.66666666666663</v>
      </c>
      <c r="I7" s="2">
        <v>1.77E-2</v>
      </c>
      <c r="J7" s="3">
        <f>Table1[[#This Row],[5 år ränta]]/12*1000000</f>
        <v>1475</v>
      </c>
    </row>
    <row r="8" spans="2:10" x14ac:dyDescent="0.25">
      <c r="B8">
        <v>7</v>
      </c>
      <c r="C8">
        <f>QUOTIENT(Table1[[#This Row],[Mån]]-1,3)+1</f>
        <v>3</v>
      </c>
      <c r="D8">
        <f>QUOTIENT(Table1[[#This Row],[Mån]]-1,12)+1</f>
        <v>1</v>
      </c>
      <c r="E8">
        <f t="shared" si="0"/>
        <v>2018</v>
      </c>
      <c r="F8" s="1">
        <v>43101</v>
      </c>
      <c r="G8" s="2">
        <v>8.0000000000000002E-3</v>
      </c>
      <c r="H8" s="3">
        <f>Table1[[#This Row],[3 mån ränt]]/12*1000000</f>
        <v>666.66666666666663</v>
      </c>
      <c r="I8" s="2">
        <v>1.77E-2</v>
      </c>
      <c r="J8" s="3">
        <f>Table1[[#This Row],[5 år ränta]]/12*1000000</f>
        <v>1475</v>
      </c>
    </row>
    <row r="9" spans="2:10" x14ac:dyDescent="0.25">
      <c r="B9">
        <v>8</v>
      </c>
      <c r="C9">
        <f>QUOTIENT(Table1[[#This Row],[Mån]]-1,3)+1</f>
        <v>3</v>
      </c>
      <c r="D9">
        <f>QUOTIENT(Table1[[#This Row],[Mån]]-1,12)+1</f>
        <v>1</v>
      </c>
      <c r="E9">
        <f t="shared" si="0"/>
        <v>2018</v>
      </c>
      <c r="F9" s="1">
        <v>43132</v>
      </c>
      <c r="G9" s="2">
        <v>8.0000000000000002E-3</v>
      </c>
      <c r="H9" s="3">
        <f>Table1[[#This Row],[3 mån ränt]]/12*1000000</f>
        <v>666.66666666666663</v>
      </c>
      <c r="I9" s="2">
        <v>1.77E-2</v>
      </c>
      <c r="J9" s="3">
        <f>Table1[[#This Row],[5 år ränta]]/12*1000000</f>
        <v>1475</v>
      </c>
    </row>
    <row r="10" spans="2:10" x14ac:dyDescent="0.25">
      <c r="B10">
        <v>9</v>
      </c>
      <c r="C10">
        <f>QUOTIENT(Table1[[#This Row],[Mån]]-1,3)+1</f>
        <v>3</v>
      </c>
      <c r="D10">
        <f>QUOTIENT(Table1[[#This Row],[Mån]]-1,12)+1</f>
        <v>1</v>
      </c>
      <c r="E10">
        <f t="shared" si="0"/>
        <v>2018</v>
      </c>
      <c r="F10" s="1">
        <v>43160</v>
      </c>
      <c r="G10" s="2">
        <v>8.0000000000000002E-3</v>
      </c>
      <c r="H10" s="3">
        <f>Table1[[#This Row],[3 mån ränt]]/12*1000000</f>
        <v>666.66666666666663</v>
      </c>
      <c r="I10" s="2">
        <v>1.77E-2</v>
      </c>
      <c r="J10" s="3">
        <f>Table1[[#This Row],[5 år ränta]]/12*1000000</f>
        <v>1475</v>
      </c>
    </row>
    <row r="11" spans="2:10" x14ac:dyDescent="0.25">
      <c r="B11">
        <v>10</v>
      </c>
      <c r="C11">
        <f>QUOTIENT(Table1[[#This Row],[Mån]]-1,3)+1</f>
        <v>4</v>
      </c>
      <c r="D11">
        <f>QUOTIENT(Table1[[#This Row],[Mån]]-1,12)+1</f>
        <v>1</v>
      </c>
      <c r="E11">
        <f t="shared" si="0"/>
        <v>2018</v>
      </c>
      <c r="F11" s="1">
        <v>43191</v>
      </c>
      <c r="G11" s="2">
        <v>8.0000000000000002E-3</v>
      </c>
      <c r="H11" s="3">
        <f>Table1[[#This Row],[3 mån ränt]]/12*1000000</f>
        <v>666.66666666666663</v>
      </c>
      <c r="I11" s="2">
        <v>1.77E-2</v>
      </c>
      <c r="J11" s="3">
        <f>Table1[[#This Row],[5 år ränta]]/12*1000000</f>
        <v>1475</v>
      </c>
    </row>
    <row r="12" spans="2:10" x14ac:dyDescent="0.25">
      <c r="B12">
        <v>11</v>
      </c>
      <c r="C12">
        <f>QUOTIENT(Table1[[#This Row],[Mån]]-1,3)+1</f>
        <v>4</v>
      </c>
      <c r="D12">
        <f>QUOTIENT(Table1[[#This Row],[Mån]]-1,12)+1</f>
        <v>1</v>
      </c>
      <c r="E12">
        <f t="shared" si="0"/>
        <v>2018</v>
      </c>
      <c r="F12" s="1">
        <v>43221</v>
      </c>
      <c r="G12" s="2">
        <v>8.0000000000000002E-3</v>
      </c>
      <c r="H12" s="3">
        <f>Table1[[#This Row],[3 mån ränt]]/12*1000000</f>
        <v>666.66666666666663</v>
      </c>
      <c r="I12" s="2">
        <v>1.77E-2</v>
      </c>
      <c r="J12" s="3">
        <f>Table1[[#This Row],[5 år ränta]]/12*1000000</f>
        <v>1475</v>
      </c>
    </row>
    <row r="13" spans="2:10" x14ac:dyDescent="0.25">
      <c r="B13">
        <v>12</v>
      </c>
      <c r="C13">
        <f>QUOTIENT(Table1[[#This Row],[Mån]]-1,3)+1</f>
        <v>4</v>
      </c>
      <c r="D13">
        <f>QUOTIENT(Table1[[#This Row],[Mån]]-1,12)+1</f>
        <v>1</v>
      </c>
      <c r="E13">
        <f t="shared" si="0"/>
        <v>2018</v>
      </c>
      <c r="F13" s="1">
        <v>43252</v>
      </c>
      <c r="G13" s="2">
        <v>8.0000000000000002E-3</v>
      </c>
      <c r="H13" s="3">
        <f>Table1[[#This Row],[3 mån ränt]]/12*1000000</f>
        <v>666.66666666666663</v>
      </c>
      <c r="I13" s="2">
        <v>1.77E-2</v>
      </c>
      <c r="J13" s="3">
        <f>Table1[[#This Row],[5 år ränta]]/12*1000000</f>
        <v>1475</v>
      </c>
    </row>
    <row r="14" spans="2:10" x14ac:dyDescent="0.25">
      <c r="B14">
        <v>13</v>
      </c>
      <c r="C14">
        <f>QUOTIENT(Table1[[#This Row],[Mån]]-1,3)+1</f>
        <v>5</v>
      </c>
      <c r="D14">
        <f>QUOTIENT(Table1[[#This Row],[Mån]]-1,12)+1</f>
        <v>2</v>
      </c>
      <c r="E14">
        <f t="shared" si="0"/>
        <v>2018</v>
      </c>
      <c r="F14" s="1">
        <v>43282</v>
      </c>
      <c r="G14" s="2">
        <v>8.0000000000000002E-3</v>
      </c>
      <c r="H14" s="3">
        <f>Table1[[#This Row],[3 mån ränt]]/12*1000000</f>
        <v>666.66666666666663</v>
      </c>
      <c r="I14" s="2">
        <v>1.77E-2</v>
      </c>
      <c r="J14" s="3">
        <f>Table1[[#This Row],[5 år ränta]]/12*1000000</f>
        <v>1475</v>
      </c>
    </row>
    <row r="15" spans="2:10" x14ac:dyDescent="0.25">
      <c r="B15">
        <v>14</v>
      </c>
      <c r="C15">
        <f>QUOTIENT(Table1[[#This Row],[Mån]]-1,3)+1</f>
        <v>5</v>
      </c>
      <c r="D15">
        <f>QUOTIENT(Table1[[#This Row],[Mån]]-1,12)+1</f>
        <v>2</v>
      </c>
      <c r="E15">
        <f t="shared" si="0"/>
        <v>2018</v>
      </c>
      <c r="F15" s="1">
        <v>43313</v>
      </c>
      <c r="G15" s="2">
        <v>8.0000000000000002E-3</v>
      </c>
      <c r="H15" s="3">
        <f>Table1[[#This Row],[3 mån ränt]]/12*1000000</f>
        <v>666.66666666666663</v>
      </c>
      <c r="I15" s="2">
        <v>1.77E-2</v>
      </c>
      <c r="J15" s="3">
        <f>Table1[[#This Row],[5 år ränta]]/12*1000000</f>
        <v>1475</v>
      </c>
    </row>
    <row r="16" spans="2:10" x14ac:dyDescent="0.25">
      <c r="B16">
        <v>15</v>
      </c>
      <c r="C16">
        <f>QUOTIENT(Table1[[#This Row],[Mån]]-1,3)+1</f>
        <v>5</v>
      </c>
      <c r="D16">
        <f>QUOTIENT(Table1[[#This Row],[Mån]]-1,12)+1</f>
        <v>2</v>
      </c>
      <c r="E16">
        <f t="shared" si="0"/>
        <v>2018</v>
      </c>
      <c r="F16" s="1">
        <v>43344</v>
      </c>
      <c r="G16" s="2">
        <v>8.0000000000000002E-3</v>
      </c>
      <c r="H16" s="3">
        <f>Table1[[#This Row],[3 mån ränt]]/12*1000000</f>
        <v>666.66666666666663</v>
      </c>
      <c r="I16" s="2">
        <v>1.77E-2</v>
      </c>
      <c r="J16" s="3">
        <f>Table1[[#This Row],[5 år ränta]]/12*1000000</f>
        <v>1475</v>
      </c>
    </row>
    <row r="17" spans="2:10" x14ac:dyDescent="0.25">
      <c r="B17">
        <v>16</v>
      </c>
      <c r="C17">
        <f>QUOTIENT(Table1[[#This Row],[Mån]]-1,3)+1</f>
        <v>6</v>
      </c>
      <c r="D17">
        <f>QUOTIENT(Table1[[#This Row],[Mån]]-1,12)+1</f>
        <v>2</v>
      </c>
      <c r="E17">
        <f t="shared" si="0"/>
        <v>2018</v>
      </c>
      <c r="F17" s="1">
        <v>43374</v>
      </c>
      <c r="G17" s="2">
        <v>0.01</v>
      </c>
      <c r="H17" s="3">
        <f>Table1[[#This Row],[3 mån ränt]]/12*1000000</f>
        <v>833.33333333333337</v>
      </c>
      <c r="I17" s="2">
        <v>1.77E-2</v>
      </c>
      <c r="J17" s="3">
        <f>Table1[[#This Row],[5 år ränta]]/12*1000000</f>
        <v>1475</v>
      </c>
    </row>
    <row r="18" spans="2:10" x14ac:dyDescent="0.25">
      <c r="B18">
        <v>17</v>
      </c>
      <c r="C18">
        <f>QUOTIENT(Table1[[#This Row],[Mån]]-1,3)+1</f>
        <v>6</v>
      </c>
      <c r="D18">
        <f>QUOTIENT(Table1[[#This Row],[Mån]]-1,12)+1</f>
        <v>2</v>
      </c>
      <c r="E18">
        <f t="shared" si="0"/>
        <v>2018</v>
      </c>
      <c r="F18" s="1">
        <v>43405</v>
      </c>
      <c r="G18" s="2">
        <v>0.01</v>
      </c>
      <c r="H18" s="3">
        <f>Table1[[#This Row],[3 mån ränt]]/12*1000000</f>
        <v>833.33333333333337</v>
      </c>
      <c r="I18" s="2">
        <v>1.77E-2</v>
      </c>
      <c r="J18" s="3">
        <f>Table1[[#This Row],[5 år ränta]]/12*1000000</f>
        <v>1475</v>
      </c>
    </row>
    <row r="19" spans="2:10" x14ac:dyDescent="0.25">
      <c r="B19">
        <v>18</v>
      </c>
      <c r="C19">
        <f>QUOTIENT(Table1[[#This Row],[Mån]]-1,3)+1</f>
        <v>6</v>
      </c>
      <c r="D19">
        <f>QUOTIENT(Table1[[#This Row],[Mån]]-1,12)+1</f>
        <v>2</v>
      </c>
      <c r="E19">
        <f t="shared" si="0"/>
        <v>2018</v>
      </c>
      <c r="F19" s="1">
        <v>43435</v>
      </c>
      <c r="G19" s="2">
        <v>0.01</v>
      </c>
      <c r="H19" s="3">
        <f>Table1[[#This Row],[3 mån ränt]]/12*1000000</f>
        <v>833.33333333333337</v>
      </c>
      <c r="I19" s="2">
        <v>1.77E-2</v>
      </c>
      <c r="J19" s="3">
        <f>Table1[[#This Row],[5 år ränta]]/12*1000000</f>
        <v>1475</v>
      </c>
    </row>
    <row r="20" spans="2:10" x14ac:dyDescent="0.25">
      <c r="B20">
        <v>19</v>
      </c>
      <c r="C20">
        <f>QUOTIENT(Table1[[#This Row],[Mån]]-1,3)+1</f>
        <v>7</v>
      </c>
      <c r="D20">
        <f>QUOTIENT(Table1[[#This Row],[Mån]]-1,12)+1</f>
        <v>2</v>
      </c>
      <c r="E20">
        <f t="shared" si="0"/>
        <v>2019</v>
      </c>
      <c r="F20" s="1">
        <v>43466</v>
      </c>
      <c r="G20" s="2">
        <v>1.2E-2</v>
      </c>
      <c r="H20" s="3">
        <f>Table1[[#This Row],[3 mån ränt]]/12*1000000</f>
        <v>1000</v>
      </c>
      <c r="I20" s="2">
        <v>1.77E-2</v>
      </c>
      <c r="J20" s="3">
        <f>Table1[[#This Row],[5 år ränta]]/12*1000000</f>
        <v>1475</v>
      </c>
    </row>
    <row r="21" spans="2:10" x14ac:dyDescent="0.25">
      <c r="B21">
        <v>20</v>
      </c>
      <c r="C21">
        <f>QUOTIENT(Table1[[#This Row],[Mån]]-1,3)+1</f>
        <v>7</v>
      </c>
      <c r="D21">
        <f>QUOTIENT(Table1[[#This Row],[Mån]]-1,12)+1</f>
        <v>2</v>
      </c>
      <c r="E21">
        <f t="shared" si="0"/>
        <v>2019</v>
      </c>
      <c r="F21" s="1">
        <v>43497</v>
      </c>
      <c r="G21" s="2">
        <v>1.2E-2</v>
      </c>
      <c r="H21" s="3">
        <f>Table1[[#This Row],[3 mån ränt]]/12*1000000</f>
        <v>1000</v>
      </c>
      <c r="I21" s="2">
        <v>1.77E-2</v>
      </c>
      <c r="J21" s="3">
        <f>Table1[[#This Row],[5 år ränta]]/12*1000000</f>
        <v>1475</v>
      </c>
    </row>
    <row r="22" spans="2:10" x14ac:dyDescent="0.25">
      <c r="B22">
        <v>21</v>
      </c>
      <c r="C22">
        <f>QUOTIENT(Table1[[#This Row],[Mån]]-1,3)+1</f>
        <v>7</v>
      </c>
      <c r="D22">
        <f>QUOTIENT(Table1[[#This Row],[Mån]]-1,12)+1</f>
        <v>2</v>
      </c>
      <c r="E22">
        <f t="shared" si="0"/>
        <v>2019</v>
      </c>
      <c r="F22" s="1">
        <v>43525</v>
      </c>
      <c r="G22" s="2">
        <v>1.2E-2</v>
      </c>
      <c r="H22" s="3">
        <f>Table1[[#This Row],[3 mån ränt]]/12*1000000</f>
        <v>1000</v>
      </c>
      <c r="I22" s="2">
        <v>1.77E-2</v>
      </c>
      <c r="J22" s="3">
        <f>Table1[[#This Row],[5 år ränta]]/12*1000000</f>
        <v>1475</v>
      </c>
    </row>
    <row r="23" spans="2:10" x14ac:dyDescent="0.25">
      <c r="B23">
        <v>22</v>
      </c>
      <c r="C23">
        <f>QUOTIENT(Table1[[#This Row],[Mån]]-1,3)+1</f>
        <v>8</v>
      </c>
      <c r="D23">
        <f>QUOTIENT(Table1[[#This Row],[Mån]]-1,12)+1</f>
        <v>2</v>
      </c>
      <c r="E23">
        <f t="shared" si="0"/>
        <v>2019</v>
      </c>
      <c r="F23" s="1">
        <v>43556</v>
      </c>
      <c r="G23" s="2">
        <v>1.35E-2</v>
      </c>
      <c r="H23" s="3">
        <f>Table1[[#This Row],[3 mån ränt]]/12*1000000</f>
        <v>1125</v>
      </c>
      <c r="I23" s="2">
        <v>1.77E-2</v>
      </c>
      <c r="J23" s="3">
        <f>Table1[[#This Row],[5 år ränta]]/12*1000000</f>
        <v>1475</v>
      </c>
    </row>
    <row r="24" spans="2:10" x14ac:dyDescent="0.25">
      <c r="B24">
        <v>23</v>
      </c>
      <c r="C24">
        <f>QUOTIENT(Table1[[#This Row],[Mån]]-1,3)+1</f>
        <v>8</v>
      </c>
      <c r="D24">
        <f>QUOTIENT(Table1[[#This Row],[Mån]]-1,12)+1</f>
        <v>2</v>
      </c>
      <c r="E24">
        <f t="shared" si="0"/>
        <v>2019</v>
      </c>
      <c r="F24" s="1">
        <v>43586</v>
      </c>
      <c r="G24" s="2">
        <v>1.35E-2</v>
      </c>
      <c r="H24" s="3">
        <f>Table1[[#This Row],[3 mån ränt]]/12*1000000</f>
        <v>1125</v>
      </c>
      <c r="I24" s="2">
        <v>1.77E-2</v>
      </c>
      <c r="J24" s="3">
        <f>Table1[[#This Row],[5 år ränta]]/12*1000000</f>
        <v>1475</v>
      </c>
    </row>
    <row r="25" spans="2:10" x14ac:dyDescent="0.25">
      <c r="B25">
        <v>24</v>
      </c>
      <c r="C25">
        <f>QUOTIENT(Table1[[#This Row],[Mån]]-1,3)+1</f>
        <v>8</v>
      </c>
      <c r="D25">
        <f>QUOTIENT(Table1[[#This Row],[Mån]]-1,12)+1</f>
        <v>2</v>
      </c>
      <c r="E25">
        <f t="shared" si="0"/>
        <v>2019</v>
      </c>
      <c r="F25" s="1">
        <v>43617</v>
      </c>
      <c r="G25" s="2">
        <v>1.35E-2</v>
      </c>
      <c r="H25" s="3">
        <f>Table1[[#This Row],[3 mån ränt]]/12*1000000</f>
        <v>1125</v>
      </c>
      <c r="I25" s="2">
        <v>1.77E-2</v>
      </c>
      <c r="J25" s="3">
        <f>Table1[[#This Row],[5 år ränta]]/12*1000000</f>
        <v>1475</v>
      </c>
    </row>
    <row r="26" spans="2:10" x14ac:dyDescent="0.25">
      <c r="B26">
        <v>25</v>
      </c>
      <c r="C26">
        <f>QUOTIENT(Table1[[#This Row],[Mån]]-1,3)+1</f>
        <v>9</v>
      </c>
      <c r="D26">
        <f>QUOTIENT(Table1[[#This Row],[Mån]]-1,12)+1</f>
        <v>3</v>
      </c>
      <c r="E26">
        <f t="shared" si="0"/>
        <v>2019</v>
      </c>
      <c r="F26" s="1">
        <v>43647</v>
      </c>
      <c r="G26" s="2">
        <v>1.4500000000000001E-2</v>
      </c>
      <c r="H26" s="3">
        <f>Table1[[#This Row],[3 mån ränt]]/12*1000000</f>
        <v>1208.3333333333335</v>
      </c>
      <c r="I26" s="2">
        <v>1.77E-2</v>
      </c>
      <c r="J26" s="3">
        <f>Table1[[#This Row],[5 år ränta]]/12*1000000</f>
        <v>1475</v>
      </c>
    </row>
    <row r="27" spans="2:10" x14ac:dyDescent="0.25">
      <c r="B27">
        <v>26</v>
      </c>
      <c r="C27">
        <f>QUOTIENT(Table1[[#This Row],[Mån]]-1,3)+1</f>
        <v>9</v>
      </c>
      <c r="D27">
        <f>QUOTIENT(Table1[[#This Row],[Mån]]-1,12)+1</f>
        <v>3</v>
      </c>
      <c r="E27">
        <f t="shared" si="0"/>
        <v>2019</v>
      </c>
      <c r="F27" s="1">
        <v>43678</v>
      </c>
      <c r="G27" s="2">
        <v>1.4500000000000001E-2</v>
      </c>
      <c r="H27" s="3">
        <f>Table1[[#This Row],[3 mån ränt]]/12*1000000</f>
        <v>1208.3333333333335</v>
      </c>
      <c r="I27" s="2">
        <v>1.77E-2</v>
      </c>
      <c r="J27" s="3">
        <f>Table1[[#This Row],[5 år ränta]]/12*1000000</f>
        <v>1475</v>
      </c>
    </row>
    <row r="28" spans="2:10" x14ac:dyDescent="0.25">
      <c r="B28">
        <v>27</v>
      </c>
      <c r="C28">
        <f>QUOTIENT(Table1[[#This Row],[Mån]]-1,3)+1</f>
        <v>9</v>
      </c>
      <c r="D28">
        <f>QUOTIENT(Table1[[#This Row],[Mån]]-1,12)+1</f>
        <v>3</v>
      </c>
      <c r="E28">
        <f t="shared" si="0"/>
        <v>2019</v>
      </c>
      <c r="F28" s="1">
        <v>43709</v>
      </c>
      <c r="G28" s="2">
        <v>1.4500000000000001E-2</v>
      </c>
      <c r="H28" s="3">
        <f>Table1[[#This Row],[3 mån ränt]]/12*1000000</f>
        <v>1208.3333333333335</v>
      </c>
      <c r="I28" s="2">
        <v>1.77E-2</v>
      </c>
      <c r="J28" s="3">
        <f>Table1[[#This Row],[5 år ränta]]/12*1000000</f>
        <v>1475</v>
      </c>
    </row>
    <row r="29" spans="2:10" x14ac:dyDescent="0.25">
      <c r="B29">
        <v>28</v>
      </c>
      <c r="C29">
        <f>QUOTIENT(Table1[[#This Row],[Mån]]-1,3)+1</f>
        <v>10</v>
      </c>
      <c r="D29">
        <f>QUOTIENT(Table1[[#This Row],[Mån]]-1,12)+1</f>
        <v>3</v>
      </c>
      <c r="E29">
        <f t="shared" si="0"/>
        <v>2019</v>
      </c>
      <c r="F29" s="1">
        <v>43739</v>
      </c>
      <c r="G29" s="2">
        <v>1.55E-2</v>
      </c>
      <c r="H29" s="3">
        <f>Table1[[#This Row],[3 mån ränt]]/12*1000000</f>
        <v>1291.6666666666667</v>
      </c>
      <c r="I29" s="2">
        <v>1.77E-2</v>
      </c>
      <c r="J29" s="3">
        <f>Table1[[#This Row],[5 år ränta]]/12*1000000</f>
        <v>1475</v>
      </c>
    </row>
    <row r="30" spans="2:10" x14ac:dyDescent="0.25">
      <c r="B30">
        <v>29</v>
      </c>
      <c r="C30">
        <f>QUOTIENT(Table1[[#This Row],[Mån]]-1,3)+1</f>
        <v>10</v>
      </c>
      <c r="D30">
        <f>QUOTIENT(Table1[[#This Row],[Mån]]-1,12)+1</f>
        <v>3</v>
      </c>
      <c r="E30">
        <f t="shared" si="0"/>
        <v>2019</v>
      </c>
      <c r="F30" s="1">
        <v>43770</v>
      </c>
      <c r="G30" s="2">
        <v>1.55E-2</v>
      </c>
      <c r="H30" s="3">
        <f>Table1[[#This Row],[3 mån ränt]]/12*1000000</f>
        <v>1291.6666666666667</v>
      </c>
      <c r="I30" s="2">
        <v>1.77E-2</v>
      </c>
      <c r="J30" s="3">
        <f>Table1[[#This Row],[5 år ränta]]/12*1000000</f>
        <v>1475</v>
      </c>
    </row>
    <row r="31" spans="2:10" x14ac:dyDescent="0.25">
      <c r="B31">
        <v>30</v>
      </c>
      <c r="C31">
        <f>QUOTIENT(Table1[[#This Row],[Mån]]-1,3)+1</f>
        <v>10</v>
      </c>
      <c r="D31">
        <f>QUOTIENT(Table1[[#This Row],[Mån]]-1,12)+1</f>
        <v>3</v>
      </c>
      <c r="E31">
        <f t="shared" si="0"/>
        <v>2019</v>
      </c>
      <c r="F31" s="1">
        <v>43800</v>
      </c>
      <c r="G31" s="2">
        <v>1.55E-2</v>
      </c>
      <c r="H31" s="3">
        <f>Table1[[#This Row],[3 mån ränt]]/12*1000000</f>
        <v>1291.6666666666667</v>
      </c>
      <c r="I31" s="2">
        <v>1.77E-2</v>
      </c>
      <c r="J31" s="3">
        <f>Table1[[#This Row],[5 år ränta]]/12*1000000</f>
        <v>1475</v>
      </c>
    </row>
    <row r="32" spans="2:10" x14ac:dyDescent="0.25">
      <c r="B32">
        <v>31</v>
      </c>
      <c r="C32">
        <f>QUOTIENT(Table1[[#This Row],[Mån]]-1,3)+1</f>
        <v>11</v>
      </c>
      <c r="D32">
        <f>QUOTIENT(Table1[[#This Row],[Mån]]-1,12)+1</f>
        <v>3</v>
      </c>
      <c r="E32">
        <f t="shared" si="0"/>
        <v>2020</v>
      </c>
      <c r="F32" s="1">
        <v>43831</v>
      </c>
      <c r="G32" s="2">
        <v>1.6500000000000001E-2</v>
      </c>
      <c r="H32" s="3">
        <f>Table1[[#This Row],[3 mån ränt]]/12*1000000</f>
        <v>1375.0000000000002</v>
      </c>
      <c r="I32" s="2">
        <v>1.77E-2</v>
      </c>
      <c r="J32" s="3">
        <f>Table1[[#This Row],[5 år ränta]]/12*1000000</f>
        <v>1475</v>
      </c>
    </row>
    <row r="33" spans="2:10" x14ac:dyDescent="0.25">
      <c r="B33">
        <v>32</v>
      </c>
      <c r="C33">
        <f>QUOTIENT(Table1[[#This Row],[Mån]]-1,3)+1</f>
        <v>11</v>
      </c>
      <c r="D33">
        <f>QUOTIENT(Table1[[#This Row],[Mån]]-1,12)+1</f>
        <v>3</v>
      </c>
      <c r="E33">
        <f t="shared" si="0"/>
        <v>2020</v>
      </c>
      <c r="F33" s="1">
        <v>43862</v>
      </c>
      <c r="G33" s="2">
        <v>1.6500000000000001E-2</v>
      </c>
      <c r="H33" s="3">
        <f>Table1[[#This Row],[3 mån ränt]]/12*1000000</f>
        <v>1375.0000000000002</v>
      </c>
      <c r="I33" s="2">
        <v>1.77E-2</v>
      </c>
      <c r="J33" s="3">
        <f>Table1[[#This Row],[5 år ränta]]/12*1000000</f>
        <v>1475</v>
      </c>
    </row>
    <row r="34" spans="2:10" x14ac:dyDescent="0.25">
      <c r="B34">
        <v>33</v>
      </c>
      <c r="C34">
        <f>QUOTIENT(Table1[[#This Row],[Mån]]-1,3)+1</f>
        <v>11</v>
      </c>
      <c r="D34">
        <f>QUOTIENT(Table1[[#This Row],[Mån]]-1,12)+1</f>
        <v>3</v>
      </c>
      <c r="E34">
        <f t="shared" si="0"/>
        <v>2020</v>
      </c>
      <c r="F34" s="1">
        <v>43891</v>
      </c>
      <c r="G34" s="2">
        <v>1.6500000000000001E-2</v>
      </c>
      <c r="H34" s="3">
        <f>Table1[[#This Row],[3 mån ränt]]/12*1000000</f>
        <v>1375.0000000000002</v>
      </c>
      <c r="I34" s="2">
        <v>1.77E-2</v>
      </c>
      <c r="J34" s="3">
        <f>Table1[[#This Row],[5 år ränta]]/12*1000000</f>
        <v>1475</v>
      </c>
    </row>
    <row r="35" spans="2:10" x14ac:dyDescent="0.25">
      <c r="B35">
        <v>34</v>
      </c>
      <c r="C35">
        <f>QUOTIENT(Table1[[#This Row],[Mån]]-1,3)+1</f>
        <v>12</v>
      </c>
      <c r="D35">
        <f>QUOTIENT(Table1[[#This Row],[Mån]]-1,12)+1</f>
        <v>3</v>
      </c>
      <c r="E35">
        <f t="shared" si="0"/>
        <v>2020</v>
      </c>
      <c r="F35" s="1">
        <v>43922</v>
      </c>
      <c r="G35" s="2">
        <v>1.7500000000000002E-2</v>
      </c>
      <c r="H35" s="3">
        <f>Table1[[#This Row],[3 mån ränt]]/12*1000000</f>
        <v>1458.3333333333335</v>
      </c>
      <c r="I35" s="2">
        <v>1.77E-2</v>
      </c>
      <c r="J35" s="3">
        <f>Table1[[#This Row],[5 år ränta]]/12*1000000</f>
        <v>1475</v>
      </c>
    </row>
    <row r="36" spans="2:10" x14ac:dyDescent="0.25">
      <c r="B36">
        <v>35</v>
      </c>
      <c r="C36">
        <f>QUOTIENT(Table1[[#This Row],[Mån]]-1,3)+1</f>
        <v>12</v>
      </c>
      <c r="D36">
        <f>QUOTIENT(Table1[[#This Row],[Mån]]-1,12)+1</f>
        <v>3</v>
      </c>
      <c r="E36">
        <f t="shared" si="0"/>
        <v>2020</v>
      </c>
      <c r="F36" s="1">
        <v>43952</v>
      </c>
      <c r="G36" s="2">
        <v>1.7500000000000002E-2</v>
      </c>
      <c r="H36" s="3">
        <f>Table1[[#This Row],[3 mån ränt]]/12*1000000</f>
        <v>1458.3333333333335</v>
      </c>
      <c r="I36" s="2">
        <v>1.77E-2</v>
      </c>
      <c r="J36" s="3">
        <f>Table1[[#This Row],[5 år ränta]]/12*1000000</f>
        <v>1475</v>
      </c>
    </row>
    <row r="37" spans="2:10" x14ac:dyDescent="0.25">
      <c r="B37">
        <v>36</v>
      </c>
      <c r="C37">
        <f>QUOTIENT(Table1[[#This Row],[Mån]]-1,3)+1</f>
        <v>12</v>
      </c>
      <c r="D37">
        <f>QUOTIENT(Table1[[#This Row],[Mån]]-1,12)+1</f>
        <v>3</v>
      </c>
      <c r="E37">
        <f t="shared" si="0"/>
        <v>2020</v>
      </c>
      <c r="F37" s="1">
        <v>43983</v>
      </c>
      <c r="G37" s="2">
        <v>1.7500000000000002E-2</v>
      </c>
      <c r="H37" s="3">
        <f>Table1[[#This Row],[3 mån ränt]]/12*1000000</f>
        <v>1458.3333333333335</v>
      </c>
      <c r="I37" s="2">
        <v>1.77E-2</v>
      </c>
      <c r="J37" s="3">
        <f>Table1[[#This Row],[5 år ränta]]/12*1000000</f>
        <v>1475</v>
      </c>
    </row>
    <row r="38" spans="2:10" x14ac:dyDescent="0.25">
      <c r="B38">
        <v>37</v>
      </c>
      <c r="C38">
        <f>QUOTIENT(Table1[[#This Row],[Mån]]-1,3)+1</f>
        <v>13</v>
      </c>
      <c r="D38">
        <f>QUOTIENT(Table1[[#This Row],[Mån]]-1,12)+1</f>
        <v>4</v>
      </c>
      <c r="E38">
        <f t="shared" si="0"/>
        <v>2020</v>
      </c>
      <c r="F38" s="1">
        <v>44013</v>
      </c>
      <c r="G38" s="2">
        <v>1.8499999999999999E-2</v>
      </c>
      <c r="H38" s="3">
        <f>Table1[[#This Row],[3 mån ränt]]/12*1000000</f>
        <v>1541.6666666666667</v>
      </c>
      <c r="I38" s="2">
        <v>1.77E-2</v>
      </c>
      <c r="J38" s="3">
        <f>Table1[[#This Row],[5 år ränta]]/12*1000000</f>
        <v>1475</v>
      </c>
    </row>
    <row r="39" spans="2:10" x14ac:dyDescent="0.25">
      <c r="B39">
        <v>38</v>
      </c>
      <c r="C39">
        <f>QUOTIENT(Table1[[#This Row],[Mån]]-1,3)+1</f>
        <v>13</v>
      </c>
      <c r="D39">
        <f>QUOTIENT(Table1[[#This Row],[Mån]]-1,12)+1</f>
        <v>4</v>
      </c>
      <c r="E39">
        <f t="shared" si="0"/>
        <v>2020</v>
      </c>
      <c r="F39" s="1">
        <v>44044</v>
      </c>
      <c r="G39" s="2">
        <v>1.8499999999999999E-2</v>
      </c>
      <c r="H39" s="3">
        <f>Table1[[#This Row],[3 mån ränt]]/12*1000000</f>
        <v>1541.6666666666667</v>
      </c>
      <c r="I39" s="2">
        <v>1.77E-2</v>
      </c>
      <c r="J39" s="3">
        <f>Table1[[#This Row],[5 år ränta]]/12*1000000</f>
        <v>1475</v>
      </c>
    </row>
    <row r="40" spans="2:10" x14ac:dyDescent="0.25">
      <c r="B40">
        <v>39</v>
      </c>
      <c r="C40">
        <f>QUOTIENT(Table1[[#This Row],[Mån]]-1,3)+1</f>
        <v>13</v>
      </c>
      <c r="D40">
        <f>QUOTIENT(Table1[[#This Row],[Mån]]-1,12)+1</f>
        <v>4</v>
      </c>
      <c r="E40">
        <f t="shared" si="0"/>
        <v>2020</v>
      </c>
      <c r="F40" s="1">
        <v>44075</v>
      </c>
      <c r="G40" s="2">
        <v>1.8499999999999999E-2</v>
      </c>
      <c r="H40" s="3">
        <f>Table1[[#This Row],[3 mån ränt]]/12*1000000</f>
        <v>1541.6666666666667</v>
      </c>
      <c r="I40" s="2">
        <v>1.77E-2</v>
      </c>
      <c r="J40" s="3">
        <f>Table1[[#This Row],[5 år ränta]]/12*1000000</f>
        <v>1475</v>
      </c>
    </row>
    <row r="41" spans="2:10" x14ac:dyDescent="0.25">
      <c r="B41">
        <v>40</v>
      </c>
      <c r="C41">
        <f>QUOTIENT(Table1[[#This Row],[Mån]]-1,3)+1</f>
        <v>14</v>
      </c>
      <c r="D41">
        <f>QUOTIENT(Table1[[#This Row],[Mån]]-1,12)+1</f>
        <v>4</v>
      </c>
      <c r="E41">
        <f t="shared" si="0"/>
        <v>2020</v>
      </c>
      <c r="F41" s="1">
        <v>44105</v>
      </c>
      <c r="G41" s="2">
        <v>1.95E-2</v>
      </c>
      <c r="H41" s="3">
        <f>Table1[[#This Row],[3 mån ränt]]/12*1000000</f>
        <v>1625</v>
      </c>
      <c r="I41" s="2">
        <v>1.77E-2</v>
      </c>
      <c r="J41" s="3">
        <f>Table1[[#This Row],[5 år ränta]]/12*1000000</f>
        <v>1475</v>
      </c>
    </row>
    <row r="42" spans="2:10" x14ac:dyDescent="0.25">
      <c r="B42">
        <v>41</v>
      </c>
      <c r="C42">
        <f>QUOTIENT(Table1[[#This Row],[Mån]]-1,3)+1</f>
        <v>14</v>
      </c>
      <c r="D42">
        <f>QUOTIENT(Table1[[#This Row],[Mån]]-1,12)+1</f>
        <v>4</v>
      </c>
      <c r="E42">
        <f t="shared" si="0"/>
        <v>2020</v>
      </c>
      <c r="F42" s="1">
        <v>44136</v>
      </c>
      <c r="G42" s="2">
        <v>1.95E-2</v>
      </c>
      <c r="H42" s="3">
        <f>Table1[[#This Row],[3 mån ränt]]/12*1000000</f>
        <v>1625</v>
      </c>
      <c r="I42" s="2">
        <v>1.77E-2</v>
      </c>
      <c r="J42" s="3">
        <f>Table1[[#This Row],[5 år ränta]]/12*1000000</f>
        <v>1475</v>
      </c>
    </row>
    <row r="43" spans="2:10" x14ac:dyDescent="0.25">
      <c r="B43">
        <v>42</v>
      </c>
      <c r="C43">
        <f>QUOTIENT(Table1[[#This Row],[Mån]]-1,3)+1</f>
        <v>14</v>
      </c>
      <c r="D43">
        <f>QUOTIENT(Table1[[#This Row],[Mån]]-1,12)+1</f>
        <v>4</v>
      </c>
      <c r="E43">
        <f t="shared" si="0"/>
        <v>2020</v>
      </c>
      <c r="F43" s="1">
        <v>44166</v>
      </c>
      <c r="G43" s="2">
        <v>1.95E-2</v>
      </c>
      <c r="H43" s="3">
        <f>Table1[[#This Row],[3 mån ränt]]/12*1000000</f>
        <v>1625</v>
      </c>
      <c r="I43" s="2">
        <v>1.77E-2</v>
      </c>
      <c r="J43" s="3">
        <f>Table1[[#This Row],[5 år ränta]]/12*1000000</f>
        <v>1475</v>
      </c>
    </row>
    <row r="44" spans="2:10" x14ac:dyDescent="0.25">
      <c r="B44">
        <v>43</v>
      </c>
      <c r="C44">
        <f>QUOTIENT(Table1[[#This Row],[Mån]]-1,3)+1</f>
        <v>15</v>
      </c>
      <c r="D44">
        <f>QUOTIENT(Table1[[#This Row],[Mån]]-1,12)+1</f>
        <v>4</v>
      </c>
      <c r="E44">
        <f t="shared" si="0"/>
        <v>2021</v>
      </c>
      <c r="F44" s="1">
        <v>44197</v>
      </c>
      <c r="G44" s="2">
        <v>0.02</v>
      </c>
      <c r="H44" s="3">
        <f>Table1[[#This Row],[3 mån ränt]]/12*1000000</f>
        <v>1666.6666666666667</v>
      </c>
      <c r="I44" s="2">
        <v>1.77E-2</v>
      </c>
      <c r="J44" s="3">
        <f>Table1[[#This Row],[5 år ränta]]/12*1000000</f>
        <v>1475</v>
      </c>
    </row>
    <row r="45" spans="2:10" x14ac:dyDescent="0.25">
      <c r="B45">
        <v>44</v>
      </c>
      <c r="C45">
        <f>QUOTIENT(Table1[[#This Row],[Mån]]-1,3)+1</f>
        <v>15</v>
      </c>
      <c r="D45">
        <f>QUOTIENT(Table1[[#This Row],[Mån]]-1,12)+1</f>
        <v>4</v>
      </c>
      <c r="E45">
        <f t="shared" si="0"/>
        <v>2021</v>
      </c>
      <c r="F45" s="1">
        <v>44228</v>
      </c>
      <c r="G45" s="2">
        <v>2.0299999999999999E-2</v>
      </c>
      <c r="H45" s="3">
        <f>Table1[[#This Row],[3 mån ränt]]/12*1000000</f>
        <v>1691.6666666666665</v>
      </c>
      <c r="I45" s="2">
        <v>1.77E-2</v>
      </c>
      <c r="J45" s="3">
        <f>Table1[[#This Row],[5 år ränta]]/12*1000000</f>
        <v>1475</v>
      </c>
    </row>
    <row r="46" spans="2:10" x14ac:dyDescent="0.25">
      <c r="B46">
        <v>45</v>
      </c>
      <c r="C46">
        <f>QUOTIENT(Table1[[#This Row],[Mån]]-1,3)+1</f>
        <v>15</v>
      </c>
      <c r="D46">
        <f>QUOTIENT(Table1[[#This Row],[Mån]]-1,12)+1</f>
        <v>4</v>
      </c>
      <c r="E46">
        <f t="shared" si="0"/>
        <v>2021</v>
      </c>
      <c r="F46" s="1">
        <v>44256</v>
      </c>
      <c r="G46" s="2">
        <v>2.06E-2</v>
      </c>
      <c r="H46" s="3">
        <f>Table1[[#This Row],[3 mån ränt]]/12*1000000</f>
        <v>1716.6666666666667</v>
      </c>
      <c r="I46" s="2">
        <v>1.77E-2</v>
      </c>
      <c r="J46" s="3">
        <f>Table1[[#This Row],[5 år ränta]]/12*1000000</f>
        <v>1475</v>
      </c>
    </row>
    <row r="47" spans="2:10" x14ac:dyDescent="0.25">
      <c r="B47">
        <v>46</v>
      </c>
      <c r="C47">
        <f>QUOTIENT(Table1[[#This Row],[Mån]]-1,3)+1</f>
        <v>16</v>
      </c>
      <c r="D47">
        <f>QUOTIENT(Table1[[#This Row],[Mån]]-1,12)+1</f>
        <v>4</v>
      </c>
      <c r="E47">
        <f t="shared" si="0"/>
        <v>2021</v>
      </c>
      <c r="F47" s="1">
        <v>44287</v>
      </c>
      <c r="G47" s="2">
        <v>2.0899999999999998E-2</v>
      </c>
      <c r="H47" s="3">
        <f>Table1[[#This Row],[3 mån ränt]]/12*1000000</f>
        <v>1741.6666666666665</v>
      </c>
      <c r="I47" s="2">
        <v>1.77E-2</v>
      </c>
      <c r="J47" s="3">
        <f>Table1[[#This Row],[5 år ränta]]/12*1000000</f>
        <v>1475</v>
      </c>
    </row>
    <row r="48" spans="2:10" x14ac:dyDescent="0.25">
      <c r="B48">
        <v>47</v>
      </c>
      <c r="C48">
        <f>QUOTIENT(Table1[[#This Row],[Mån]]-1,3)+1</f>
        <v>16</v>
      </c>
      <c r="D48">
        <f>QUOTIENT(Table1[[#This Row],[Mån]]-1,12)+1</f>
        <v>4</v>
      </c>
      <c r="E48">
        <f t="shared" si="0"/>
        <v>2021</v>
      </c>
      <c r="F48" s="1">
        <v>44317</v>
      </c>
      <c r="G48" s="2">
        <v>2.12E-2</v>
      </c>
      <c r="H48" s="3">
        <f>Table1[[#This Row],[3 mån ränt]]/12*1000000</f>
        <v>1766.6666666666665</v>
      </c>
      <c r="I48" s="2">
        <v>1.77E-2</v>
      </c>
      <c r="J48" s="3">
        <f>Table1[[#This Row],[5 år ränta]]/12*1000000</f>
        <v>1475</v>
      </c>
    </row>
    <row r="49" spans="2:10" x14ac:dyDescent="0.25">
      <c r="B49">
        <v>48</v>
      </c>
      <c r="C49">
        <f>QUOTIENT(Table1[[#This Row],[Mån]]-1,3)+1</f>
        <v>16</v>
      </c>
      <c r="D49">
        <f>QUOTIENT(Table1[[#This Row],[Mån]]-1,12)+1</f>
        <v>4</v>
      </c>
      <c r="E49">
        <f t="shared" si="0"/>
        <v>2021</v>
      </c>
      <c r="F49" s="1">
        <v>44348</v>
      </c>
      <c r="G49" s="2">
        <v>2.1499999999999998E-2</v>
      </c>
      <c r="H49" s="3">
        <f>Table1[[#This Row],[3 mån ränt]]/12*1000000</f>
        <v>1791.6666666666665</v>
      </c>
      <c r="I49" s="2">
        <v>1.77E-2</v>
      </c>
      <c r="J49" s="3">
        <f>Table1[[#This Row],[5 år ränta]]/12*1000000</f>
        <v>1475</v>
      </c>
    </row>
    <row r="50" spans="2:10" x14ac:dyDescent="0.25">
      <c r="B50">
        <v>49</v>
      </c>
      <c r="C50">
        <f>QUOTIENT(Table1[[#This Row],[Mån]]-1,3)+1</f>
        <v>17</v>
      </c>
      <c r="D50">
        <f>QUOTIENT(Table1[[#This Row],[Mån]]-1,12)+1</f>
        <v>5</v>
      </c>
      <c r="E50">
        <f t="shared" si="0"/>
        <v>2021</v>
      </c>
      <c r="F50" s="1">
        <v>44378</v>
      </c>
      <c r="G50" s="2">
        <v>2.18E-2</v>
      </c>
      <c r="H50" s="3">
        <f>Table1[[#This Row],[3 mån ränt]]/12*1000000</f>
        <v>1816.6666666666667</v>
      </c>
      <c r="I50" s="2">
        <v>1.77E-2</v>
      </c>
      <c r="J50" s="3">
        <f>Table1[[#This Row],[5 år ränta]]/12*1000000</f>
        <v>1475</v>
      </c>
    </row>
    <row r="51" spans="2:10" x14ac:dyDescent="0.25">
      <c r="B51">
        <v>50</v>
      </c>
      <c r="C51">
        <f>QUOTIENT(Table1[[#This Row],[Mån]]-1,3)+1</f>
        <v>17</v>
      </c>
      <c r="D51">
        <f>QUOTIENT(Table1[[#This Row],[Mån]]-1,12)+1</f>
        <v>5</v>
      </c>
      <c r="E51">
        <f t="shared" si="0"/>
        <v>2021</v>
      </c>
      <c r="F51" s="1">
        <v>44409</v>
      </c>
      <c r="G51" s="2">
        <v>2.2100000000000002E-2</v>
      </c>
      <c r="H51" s="3">
        <f>Table1[[#This Row],[3 mån ränt]]/12*1000000</f>
        <v>1841.6666666666667</v>
      </c>
      <c r="I51" s="2">
        <v>1.77E-2</v>
      </c>
      <c r="J51" s="3">
        <f>Table1[[#This Row],[5 år ränta]]/12*1000000</f>
        <v>1475</v>
      </c>
    </row>
    <row r="52" spans="2:10" x14ac:dyDescent="0.25">
      <c r="B52">
        <v>51</v>
      </c>
      <c r="C52">
        <f>QUOTIENT(Table1[[#This Row],[Mån]]-1,3)+1</f>
        <v>17</v>
      </c>
      <c r="D52">
        <f>QUOTIENT(Table1[[#This Row],[Mån]]-1,12)+1</f>
        <v>5</v>
      </c>
      <c r="E52">
        <f t="shared" si="0"/>
        <v>2021</v>
      </c>
      <c r="F52" s="1">
        <v>44440</v>
      </c>
      <c r="G52" s="2">
        <v>2.24E-2</v>
      </c>
      <c r="H52" s="3">
        <f>Table1[[#This Row],[3 mån ränt]]/12*1000000</f>
        <v>1866.6666666666667</v>
      </c>
      <c r="I52" s="2">
        <v>1.77E-2</v>
      </c>
      <c r="J52" s="3">
        <f>Table1[[#This Row],[5 år ränta]]/12*1000000</f>
        <v>1475</v>
      </c>
    </row>
    <row r="53" spans="2:10" x14ac:dyDescent="0.25">
      <c r="B53">
        <v>52</v>
      </c>
      <c r="C53">
        <f>QUOTIENT(Table1[[#This Row],[Mån]]-1,3)+1</f>
        <v>18</v>
      </c>
      <c r="D53">
        <f>QUOTIENT(Table1[[#This Row],[Mån]]-1,12)+1</f>
        <v>5</v>
      </c>
      <c r="E53">
        <f t="shared" si="0"/>
        <v>2021</v>
      </c>
      <c r="F53" s="1">
        <v>44470</v>
      </c>
      <c r="G53" s="2">
        <v>2.2700000000000001E-2</v>
      </c>
      <c r="H53" s="3">
        <f>Table1[[#This Row],[3 mån ränt]]/12*1000000</f>
        <v>1891.6666666666667</v>
      </c>
      <c r="I53" s="2">
        <v>1.77E-2</v>
      </c>
      <c r="J53" s="3">
        <f>Table1[[#This Row],[5 år ränta]]/12*1000000</f>
        <v>1475</v>
      </c>
    </row>
    <row r="54" spans="2:10" x14ac:dyDescent="0.25">
      <c r="B54">
        <v>53</v>
      </c>
      <c r="C54">
        <f>QUOTIENT(Table1[[#This Row],[Mån]]-1,3)+1</f>
        <v>18</v>
      </c>
      <c r="D54">
        <f>QUOTIENT(Table1[[#This Row],[Mån]]-1,12)+1</f>
        <v>5</v>
      </c>
      <c r="E54">
        <f t="shared" si="0"/>
        <v>2021</v>
      </c>
      <c r="F54" s="1">
        <v>44501</v>
      </c>
      <c r="G54" s="2">
        <v>2.3E-2</v>
      </c>
      <c r="H54" s="3">
        <f>Table1[[#This Row],[3 mån ränt]]/12*1000000</f>
        <v>1916.6666666666665</v>
      </c>
      <c r="I54" s="2">
        <v>1.77E-2</v>
      </c>
      <c r="J54" s="3">
        <f>Table1[[#This Row],[5 år ränta]]/12*1000000</f>
        <v>1475</v>
      </c>
    </row>
    <row r="55" spans="2:10" x14ac:dyDescent="0.25">
      <c r="B55">
        <v>54</v>
      </c>
      <c r="C55">
        <f>QUOTIENT(Table1[[#This Row],[Mån]]-1,3)+1</f>
        <v>18</v>
      </c>
      <c r="D55">
        <f>QUOTIENT(Table1[[#This Row],[Mån]]-1,12)+1</f>
        <v>5</v>
      </c>
      <c r="E55">
        <f t="shared" si="0"/>
        <v>2021</v>
      </c>
      <c r="F55" s="1">
        <v>44531</v>
      </c>
      <c r="G55" s="2">
        <v>2.3300000000000001E-2</v>
      </c>
      <c r="H55" s="3">
        <f>Table1[[#This Row],[3 mån ränt]]/12*1000000</f>
        <v>1941.6666666666667</v>
      </c>
      <c r="I55" s="2">
        <v>1.77E-2</v>
      </c>
      <c r="J55" s="3">
        <f>Table1[[#This Row],[5 år ränta]]/12*1000000</f>
        <v>1475</v>
      </c>
    </row>
    <row r="56" spans="2:10" x14ac:dyDescent="0.25">
      <c r="B56">
        <v>55</v>
      </c>
      <c r="C56">
        <f>QUOTIENT(Table1[[#This Row],[Mån]]-1,3)+1</f>
        <v>19</v>
      </c>
      <c r="D56">
        <f>QUOTIENT(Table1[[#This Row],[Mån]]-1,12)+1</f>
        <v>5</v>
      </c>
      <c r="E56">
        <f t="shared" si="0"/>
        <v>2022</v>
      </c>
      <c r="F56" s="1">
        <v>44562</v>
      </c>
      <c r="G56" s="2">
        <v>2.3599999999999999E-2</v>
      </c>
      <c r="H56" s="3">
        <f>Table1[[#This Row],[3 mån ränt]]/12*1000000</f>
        <v>1966.6666666666665</v>
      </c>
      <c r="I56" s="2">
        <v>1.77E-2</v>
      </c>
      <c r="J56" s="3">
        <f>Table1[[#This Row],[5 år ränta]]/12*1000000</f>
        <v>1475</v>
      </c>
    </row>
    <row r="57" spans="2:10" x14ac:dyDescent="0.25">
      <c r="B57">
        <v>56</v>
      </c>
      <c r="C57">
        <f>QUOTIENT(Table1[[#This Row],[Mån]]-1,3)+1</f>
        <v>19</v>
      </c>
      <c r="D57">
        <f>QUOTIENT(Table1[[#This Row],[Mån]]-1,12)+1</f>
        <v>5</v>
      </c>
      <c r="E57">
        <f t="shared" si="0"/>
        <v>2022</v>
      </c>
      <c r="F57" s="1">
        <v>44593</v>
      </c>
      <c r="G57" s="2">
        <v>2.3900000000000001E-2</v>
      </c>
      <c r="H57" s="3">
        <f>Table1[[#This Row],[3 mån ränt]]/12*1000000</f>
        <v>1991.6666666666667</v>
      </c>
      <c r="I57" s="2">
        <v>1.77E-2</v>
      </c>
      <c r="J57" s="3">
        <f>Table1[[#This Row],[5 år ränta]]/12*1000000</f>
        <v>1475</v>
      </c>
    </row>
    <row r="58" spans="2:10" x14ac:dyDescent="0.25">
      <c r="B58">
        <v>57</v>
      </c>
      <c r="C58">
        <f>QUOTIENT(Table1[[#This Row],[Mån]]-1,3)+1</f>
        <v>19</v>
      </c>
      <c r="D58">
        <f>QUOTIENT(Table1[[#This Row],[Mån]]-1,12)+1</f>
        <v>5</v>
      </c>
      <c r="E58">
        <f t="shared" si="0"/>
        <v>2022</v>
      </c>
      <c r="F58" s="1">
        <v>44621</v>
      </c>
      <c r="G58" s="2">
        <v>2.4199999999999999E-2</v>
      </c>
      <c r="H58" s="3">
        <f>Table1[[#This Row],[3 mån ränt]]/12*1000000</f>
        <v>2016.6666666666665</v>
      </c>
      <c r="I58" s="2">
        <v>1.77E-2</v>
      </c>
      <c r="J58" s="3">
        <f>Table1[[#This Row],[5 år ränta]]/12*1000000</f>
        <v>1475</v>
      </c>
    </row>
    <row r="59" spans="2:10" x14ac:dyDescent="0.25">
      <c r="B59">
        <v>58</v>
      </c>
      <c r="C59">
        <f>QUOTIENT(Table1[[#This Row],[Mån]]-1,3)+1</f>
        <v>20</v>
      </c>
      <c r="D59">
        <f>QUOTIENT(Table1[[#This Row],[Mån]]-1,12)+1</f>
        <v>5</v>
      </c>
      <c r="E59">
        <f t="shared" si="0"/>
        <v>2022</v>
      </c>
      <c r="F59" s="1">
        <v>44652</v>
      </c>
      <c r="G59" s="2">
        <v>2.4500000000000001E-2</v>
      </c>
      <c r="H59" s="3">
        <f>Table1[[#This Row],[3 mån ränt]]/12*1000000</f>
        <v>2041.666666666667</v>
      </c>
      <c r="I59" s="2">
        <v>1.77E-2</v>
      </c>
      <c r="J59" s="3">
        <f>Table1[[#This Row],[5 år ränta]]/12*1000000</f>
        <v>1475</v>
      </c>
    </row>
    <row r="60" spans="2:10" x14ac:dyDescent="0.25">
      <c r="B60">
        <v>59</v>
      </c>
      <c r="C60">
        <f>QUOTIENT(Table1[[#This Row],[Mån]]-1,3)+1</f>
        <v>20</v>
      </c>
      <c r="D60">
        <f>QUOTIENT(Table1[[#This Row],[Mån]]-1,12)+1</f>
        <v>5</v>
      </c>
      <c r="E60">
        <f t="shared" si="0"/>
        <v>2022</v>
      </c>
      <c r="F60" s="1">
        <v>44682</v>
      </c>
      <c r="G60" s="2">
        <v>2.4799999999999999E-2</v>
      </c>
      <c r="H60" s="3">
        <f>Table1[[#This Row],[3 mån ränt]]/12*1000000</f>
        <v>2066.6666666666665</v>
      </c>
      <c r="I60" s="2">
        <v>1.77E-2</v>
      </c>
      <c r="J60" s="3">
        <f>Table1[[#This Row],[5 år ränta]]/12*1000000</f>
        <v>1475</v>
      </c>
    </row>
    <row r="61" spans="2:10" x14ac:dyDescent="0.25">
      <c r="B61">
        <v>60</v>
      </c>
      <c r="C61">
        <f>QUOTIENT(Table1[[#This Row],[Mån]]-1,3)+1</f>
        <v>20</v>
      </c>
      <c r="D61">
        <f>QUOTIENT(Table1[[#This Row],[Mån]]-1,12)+1</f>
        <v>5</v>
      </c>
      <c r="E61">
        <f t="shared" si="0"/>
        <v>2022</v>
      </c>
      <c r="F61" s="1">
        <v>44683</v>
      </c>
      <c r="G61" s="2">
        <v>2.5100000000000001E-2</v>
      </c>
      <c r="H61" s="3">
        <f>Table1[[#This Row],[3 mån ränt]]/12*1000000</f>
        <v>2091.6666666666665</v>
      </c>
      <c r="I61" s="2">
        <v>1.77E-2</v>
      </c>
      <c r="J61" s="3">
        <f>Table1[[#This Row],[5 år ränta]]/12*1000000</f>
        <v>1475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abSelected="1" workbookViewId="0">
      <selection activeCell="K5" sqref="K5"/>
    </sheetView>
  </sheetViews>
  <sheetFormatPr defaultRowHeight="15" x14ac:dyDescent="0.25"/>
  <cols>
    <col min="2" max="2" width="7.5703125" customWidth="1"/>
    <col min="3" max="3" width="14.28515625" customWidth="1"/>
    <col min="4" max="4" width="15" customWidth="1"/>
    <col min="5" max="5" width="13.7109375" customWidth="1"/>
    <col min="6" max="6" width="15" customWidth="1"/>
  </cols>
  <sheetData>
    <row r="1" spans="2:6" x14ac:dyDescent="0.25">
      <c r="B1" s="14"/>
      <c r="C1" s="14"/>
      <c r="D1" s="14"/>
      <c r="E1" s="14"/>
      <c r="F1" s="14"/>
    </row>
    <row r="2" spans="2:6" ht="20.25" thickBot="1" x14ac:dyDescent="0.35">
      <c r="B2" s="8"/>
      <c r="C2" s="9" t="s">
        <v>14</v>
      </c>
      <c r="D2" s="9"/>
      <c r="E2" s="9" t="s">
        <v>15</v>
      </c>
      <c r="F2" s="9"/>
    </row>
    <row r="3" spans="2:6" ht="30.75" thickTop="1" x14ac:dyDescent="0.25">
      <c r="B3" s="4" t="s">
        <v>4</v>
      </c>
      <c r="C3" s="7" t="s">
        <v>8</v>
      </c>
      <c r="D3" s="7" t="s">
        <v>13</v>
      </c>
      <c r="E3" s="7" t="s">
        <v>9</v>
      </c>
      <c r="F3" s="7" t="s">
        <v>12</v>
      </c>
    </row>
    <row r="4" spans="2:6" x14ac:dyDescent="0.25">
      <c r="B4" s="6">
        <v>1</v>
      </c>
      <c r="C4" s="11">
        <v>8000.0000000000009</v>
      </c>
      <c r="D4" s="12">
        <v>8.0000000000000019E-3</v>
      </c>
      <c r="E4" s="11">
        <v>17700</v>
      </c>
      <c r="F4" s="13">
        <v>1.7699999999999997E-2</v>
      </c>
    </row>
    <row r="5" spans="2:6" x14ac:dyDescent="0.25">
      <c r="B5" s="6">
        <v>2</v>
      </c>
      <c r="C5" s="11">
        <v>10875</v>
      </c>
      <c r="D5" s="12">
        <v>1.0875000000000001E-2</v>
      </c>
      <c r="E5" s="11">
        <v>17700</v>
      </c>
      <c r="F5" s="13">
        <v>1.7699999999999997E-2</v>
      </c>
    </row>
    <row r="6" spans="2:6" x14ac:dyDescent="0.25">
      <c r="B6" s="6">
        <v>3</v>
      </c>
      <c r="C6" s="11">
        <v>16000.000000000004</v>
      </c>
      <c r="D6" s="12">
        <v>1.6000000000000004E-2</v>
      </c>
      <c r="E6" s="11">
        <v>17700</v>
      </c>
      <c r="F6" s="13">
        <v>1.7699999999999997E-2</v>
      </c>
    </row>
    <row r="7" spans="2:6" x14ac:dyDescent="0.25">
      <c r="B7" s="6">
        <v>4</v>
      </c>
      <c r="C7" s="11">
        <v>19875</v>
      </c>
      <c r="D7" s="12">
        <v>1.9875E-2</v>
      </c>
      <c r="E7" s="11">
        <v>17700</v>
      </c>
      <c r="F7" s="13">
        <v>1.7699999999999997E-2</v>
      </c>
    </row>
    <row r="8" spans="2:6" x14ac:dyDescent="0.25">
      <c r="B8" s="6">
        <v>5</v>
      </c>
      <c r="C8" s="11">
        <v>23450.000000000004</v>
      </c>
      <c r="D8" s="12">
        <v>2.3449999999999999E-2</v>
      </c>
      <c r="E8" s="11">
        <v>17700</v>
      </c>
      <c r="F8" s="13">
        <v>1.7699999999999997E-2</v>
      </c>
    </row>
    <row r="9" spans="2:6" x14ac:dyDescent="0.25">
      <c r="B9" s="5" t="s">
        <v>10</v>
      </c>
      <c r="C9" s="11">
        <v>78200</v>
      </c>
      <c r="D9" s="12">
        <v>1.5640000000000005E-2</v>
      </c>
      <c r="E9" s="11">
        <v>88500</v>
      </c>
      <c r="F9" s="13">
        <v>1.7700000000000025E-2</v>
      </c>
    </row>
    <row r="10" spans="2:6" ht="26.25" customHeight="1" x14ac:dyDescent="0.25">
      <c r="B10" s="10" t="s">
        <v>16</v>
      </c>
      <c r="C10" s="10"/>
      <c r="D10" s="10"/>
      <c r="E10" s="10"/>
      <c r="F10" s="10"/>
    </row>
  </sheetData>
  <mergeCells count="3">
    <mergeCell ref="C2:D2"/>
    <mergeCell ref="E2:F2"/>
    <mergeCell ref="B10:F10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sammanställning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 Uddenberg</dc:creator>
  <cp:lastModifiedBy>Rickard Uddenberg</cp:lastModifiedBy>
  <dcterms:created xsi:type="dcterms:W3CDTF">2017-06-01T19:05:52Z</dcterms:created>
  <dcterms:modified xsi:type="dcterms:W3CDTF">2017-06-02T12:16:53Z</dcterms:modified>
</cp:coreProperties>
</file>